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 5iTECC PASTA AUXILIAR\0 FERRAMENTAS 5iTECC\"/>
    </mc:Choice>
  </mc:AlternateContent>
  <bookViews>
    <workbookView xWindow="0" yWindow="0" windowWidth="19200" windowHeight="7755"/>
  </bookViews>
  <sheets>
    <sheet name="COTAÇÃO" sheetId="1" r:id="rId1"/>
  </sheets>
  <definedNames>
    <definedName name="_xlnm.Print_Area" localSheetId="0">COTAÇÃO!$C$3:$M$40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O40" i="1"/>
  <c r="N40" i="1"/>
  <c r="K40" i="1"/>
  <c r="AC38" i="1"/>
  <c r="AB38" i="1"/>
  <c r="AA38" i="1"/>
  <c r="Z38" i="1"/>
  <c r="Y38" i="1"/>
  <c r="X38" i="1"/>
  <c r="W38" i="1"/>
  <c r="V38" i="1"/>
  <c r="U38" i="1"/>
  <c r="T38" i="1"/>
  <c r="C38" i="1"/>
  <c r="AC37" i="1"/>
  <c r="AB37" i="1"/>
  <c r="AA37" i="1"/>
  <c r="Z37" i="1"/>
  <c r="Y37" i="1"/>
  <c r="X37" i="1"/>
  <c r="W37" i="1"/>
  <c r="V37" i="1"/>
  <c r="U37" i="1"/>
  <c r="T37" i="1"/>
  <c r="R36" i="1"/>
  <c r="M36" i="1"/>
  <c r="L36" i="1"/>
  <c r="K36" i="1"/>
  <c r="J36" i="1"/>
  <c r="I36" i="1"/>
  <c r="C36" i="1"/>
  <c r="AC35" i="1"/>
  <c r="AB35" i="1"/>
  <c r="AA35" i="1"/>
  <c r="Z35" i="1"/>
  <c r="Y35" i="1"/>
  <c r="X35" i="1"/>
  <c r="W35" i="1"/>
  <c r="V35" i="1"/>
  <c r="U35" i="1"/>
  <c r="T35" i="1"/>
  <c r="C35" i="1"/>
  <c r="AC34" i="1"/>
  <c r="AB34" i="1"/>
  <c r="AA34" i="1"/>
  <c r="Z34" i="1"/>
  <c r="Y34" i="1"/>
  <c r="X34" i="1"/>
  <c r="W34" i="1"/>
  <c r="V34" i="1"/>
  <c r="U34" i="1"/>
  <c r="T34" i="1"/>
  <c r="R33" i="1"/>
  <c r="M33" i="1"/>
  <c r="M40" i="1" s="1"/>
  <c r="L33" i="1"/>
  <c r="L40" i="1" s="1"/>
  <c r="K33" i="1"/>
  <c r="J33" i="1"/>
  <c r="J40" i="1" s="1"/>
  <c r="I33" i="1"/>
  <c r="C33" i="1"/>
  <c r="AC32" i="1"/>
  <c r="AB32" i="1"/>
  <c r="AA32" i="1"/>
  <c r="Z32" i="1"/>
  <c r="Y32" i="1"/>
  <c r="X32" i="1"/>
  <c r="W32" i="1"/>
  <c r="V32" i="1"/>
  <c r="U32" i="1"/>
  <c r="T32" i="1"/>
  <c r="C32" i="1"/>
  <c r="AC31" i="1"/>
  <c r="AB31" i="1"/>
  <c r="AA31" i="1"/>
  <c r="Z31" i="1"/>
  <c r="Y31" i="1"/>
  <c r="X31" i="1"/>
  <c r="W31" i="1"/>
  <c r="V31" i="1"/>
  <c r="U31" i="1"/>
  <c r="T31" i="1"/>
  <c r="R30" i="1"/>
  <c r="M30" i="1"/>
  <c r="L30" i="1"/>
  <c r="K30" i="1"/>
  <c r="J30" i="1"/>
  <c r="I30" i="1"/>
  <c r="C30" i="1"/>
  <c r="AC29" i="1"/>
  <c r="AB29" i="1"/>
  <c r="AA29" i="1"/>
  <c r="Z29" i="1"/>
  <c r="Y29" i="1"/>
  <c r="X29" i="1"/>
  <c r="W29" i="1"/>
  <c r="V29" i="1"/>
  <c r="U29" i="1"/>
  <c r="T29" i="1"/>
  <c r="C29" i="1"/>
  <c r="AC28" i="1"/>
  <c r="AB28" i="1"/>
  <c r="AA28" i="1"/>
  <c r="Z28" i="1"/>
  <c r="Y28" i="1"/>
  <c r="X28" i="1"/>
  <c r="W28" i="1"/>
  <c r="V28" i="1"/>
  <c r="U28" i="1"/>
  <c r="T28" i="1"/>
  <c r="R27" i="1"/>
  <c r="M27" i="1"/>
  <c r="L27" i="1"/>
  <c r="K27" i="1"/>
  <c r="J27" i="1"/>
  <c r="I27" i="1"/>
  <c r="C27" i="1"/>
  <c r="AC26" i="1"/>
  <c r="AB26" i="1"/>
  <c r="AA26" i="1"/>
  <c r="Z26" i="1"/>
  <c r="Y26" i="1"/>
  <c r="X26" i="1"/>
  <c r="W26" i="1"/>
  <c r="V26" i="1"/>
  <c r="U26" i="1"/>
  <c r="T26" i="1"/>
  <c r="C26" i="1"/>
  <c r="AC25" i="1"/>
  <c r="AB25" i="1"/>
  <c r="AA25" i="1"/>
  <c r="Z25" i="1"/>
  <c r="Y25" i="1"/>
  <c r="X25" i="1"/>
  <c r="W25" i="1"/>
  <c r="V25" i="1"/>
  <c r="U25" i="1"/>
  <c r="T25" i="1"/>
  <c r="R24" i="1"/>
  <c r="M24" i="1"/>
  <c r="L24" i="1"/>
  <c r="K24" i="1"/>
  <c r="J24" i="1"/>
  <c r="I24" i="1"/>
  <c r="C24" i="1"/>
  <c r="AC23" i="1"/>
  <c r="AB23" i="1"/>
  <c r="AA23" i="1"/>
  <c r="Z23" i="1"/>
  <c r="Y23" i="1"/>
  <c r="X23" i="1"/>
  <c r="W23" i="1"/>
  <c r="V23" i="1"/>
  <c r="U23" i="1"/>
  <c r="T23" i="1"/>
  <c r="C23" i="1"/>
  <c r="AC22" i="1"/>
  <c r="AB22" i="1"/>
  <c r="AA22" i="1"/>
  <c r="Z22" i="1"/>
  <c r="Y22" i="1"/>
  <c r="X22" i="1"/>
  <c r="W22" i="1"/>
  <c r="V22" i="1"/>
  <c r="U22" i="1"/>
  <c r="T22" i="1"/>
  <c r="R21" i="1"/>
  <c r="M21" i="1"/>
  <c r="L21" i="1"/>
  <c r="K21" i="1"/>
  <c r="J21" i="1"/>
  <c r="I21" i="1"/>
  <c r="C21" i="1"/>
  <c r="AC20" i="1"/>
  <c r="AB20" i="1"/>
  <c r="AA20" i="1"/>
  <c r="Z20" i="1"/>
  <c r="Y20" i="1"/>
  <c r="X20" i="1"/>
  <c r="W20" i="1"/>
  <c r="V20" i="1"/>
  <c r="U20" i="1"/>
  <c r="T20" i="1"/>
  <c r="C20" i="1"/>
  <c r="AC19" i="1"/>
  <c r="AB19" i="1"/>
  <c r="AA19" i="1"/>
  <c r="Z19" i="1"/>
  <c r="Y19" i="1"/>
  <c r="X19" i="1"/>
  <c r="W19" i="1"/>
  <c r="V19" i="1"/>
  <c r="U19" i="1"/>
  <c r="T19" i="1"/>
  <c r="R18" i="1"/>
  <c r="M18" i="1"/>
  <c r="L18" i="1"/>
  <c r="K18" i="1"/>
  <c r="J18" i="1"/>
  <c r="I18" i="1"/>
  <c r="C18" i="1"/>
  <c r="AC17" i="1"/>
  <c r="AB17" i="1"/>
  <c r="AA17" i="1"/>
  <c r="Z17" i="1"/>
  <c r="Y17" i="1"/>
  <c r="X17" i="1"/>
  <c r="W17" i="1"/>
  <c r="V17" i="1"/>
  <c r="U17" i="1"/>
  <c r="T17" i="1"/>
  <c r="C17" i="1"/>
  <c r="AC16" i="1"/>
  <c r="AB16" i="1"/>
  <c r="AA16" i="1"/>
  <c r="Z16" i="1"/>
  <c r="Y16" i="1"/>
  <c r="X16" i="1"/>
  <c r="W16" i="1"/>
  <c r="V16" i="1"/>
  <c r="U16" i="1"/>
  <c r="T16" i="1"/>
  <c r="R15" i="1"/>
  <c r="M15" i="1"/>
  <c r="L15" i="1"/>
  <c r="K15" i="1"/>
  <c r="J15" i="1"/>
  <c r="I15" i="1"/>
  <c r="C15" i="1"/>
  <c r="AC14" i="1"/>
  <c r="AB14" i="1"/>
  <c r="AA14" i="1"/>
  <c r="Z14" i="1"/>
  <c r="Y14" i="1"/>
  <c r="X14" i="1"/>
  <c r="W14" i="1"/>
  <c r="V14" i="1"/>
  <c r="U14" i="1"/>
  <c r="T14" i="1"/>
  <c r="C14" i="1"/>
  <c r="AC13" i="1"/>
  <c r="AB13" i="1"/>
  <c r="AA13" i="1"/>
  <c r="Z13" i="1"/>
  <c r="Y13" i="1"/>
  <c r="X13" i="1"/>
  <c r="W13" i="1"/>
  <c r="V13" i="1"/>
  <c r="U13" i="1"/>
  <c r="T13" i="1"/>
  <c r="R12" i="1"/>
  <c r="M12" i="1"/>
  <c r="L12" i="1"/>
  <c r="K12" i="1"/>
  <c r="J12" i="1"/>
  <c r="I12" i="1"/>
  <c r="C12" i="1"/>
  <c r="AC11" i="1"/>
  <c r="AB11" i="1"/>
  <c r="AA11" i="1"/>
  <c r="Z11" i="1"/>
  <c r="Y11" i="1"/>
  <c r="X11" i="1"/>
  <c r="W11" i="1"/>
  <c r="V11" i="1"/>
  <c r="U11" i="1"/>
  <c r="T11" i="1"/>
  <c r="C11" i="1"/>
  <c r="AC10" i="1"/>
  <c r="AB10" i="1"/>
  <c r="AA10" i="1"/>
  <c r="Z10" i="1"/>
  <c r="Y10" i="1"/>
  <c r="X10" i="1"/>
  <c r="W10" i="1"/>
  <c r="V10" i="1"/>
  <c r="U10" i="1"/>
  <c r="T10" i="1"/>
  <c r="R9" i="1"/>
  <c r="M9" i="1"/>
  <c r="L9" i="1"/>
  <c r="K9" i="1"/>
  <c r="J9" i="1"/>
  <c r="I9" i="1"/>
  <c r="C9" i="1"/>
  <c r="AC8" i="1"/>
  <c r="AB8" i="1"/>
  <c r="AA8" i="1"/>
  <c r="Z8" i="1"/>
  <c r="Y8" i="1"/>
  <c r="X8" i="1"/>
  <c r="W8" i="1"/>
  <c r="V8" i="1"/>
  <c r="U8" i="1"/>
  <c r="T8" i="1"/>
  <c r="C8" i="1"/>
  <c r="AC7" i="1"/>
  <c r="AB7" i="1"/>
  <c r="AA7" i="1"/>
  <c r="Z7" i="1"/>
  <c r="Y7" i="1"/>
  <c r="X7" i="1"/>
  <c r="W7" i="1"/>
  <c r="V7" i="1"/>
  <c r="U7" i="1"/>
  <c r="T7" i="1"/>
  <c r="R6" i="1"/>
  <c r="R40" i="1" s="1"/>
  <c r="M6" i="1"/>
  <c r="L6" i="1"/>
  <c r="K6" i="1"/>
  <c r="J6" i="1"/>
  <c r="I6" i="1"/>
  <c r="C6" i="1"/>
  <c r="R2" i="1"/>
  <c r="Q2" i="1"/>
  <c r="P2" i="1"/>
  <c r="O2" i="1"/>
  <c r="N2" i="1"/>
  <c r="M2" i="1"/>
  <c r="L2" i="1"/>
  <c r="K2" i="1"/>
  <c r="J2" i="1"/>
  <c r="I2" i="1"/>
  <c r="I40" i="1" l="1"/>
</calcChain>
</file>

<file path=xl/sharedStrings.xml><?xml version="1.0" encoding="utf-8"?>
<sst xmlns="http://schemas.openxmlformats.org/spreadsheetml/2006/main" count="135" uniqueCount="31">
  <si>
    <t>▼</t>
  </si>
  <si>
    <t>DIST.COD</t>
  </si>
  <si>
    <t>QTD</t>
  </si>
  <si>
    <t>IMAGEM</t>
  </si>
  <si>
    <t xml:space="preserve">DESCRIÇÃO </t>
  </si>
  <si>
    <t>MARCA</t>
  </si>
  <si>
    <t>DICOMP</t>
  </si>
  <si>
    <t>OMEGA SAT</t>
  </si>
  <si>
    <t>ODERÇO</t>
  </si>
  <si>
    <t>ROUTE 66</t>
  </si>
  <si>
    <t>MERC. LIVRE</t>
  </si>
  <si>
    <t>FORNECEDOR F</t>
  </si>
  <si>
    <t>FORNECEDOR G</t>
  </si>
  <si>
    <t>FORNECEDOR H</t>
  </si>
  <si>
    <t>FORNECEDOR i</t>
  </si>
  <si>
    <t>FORNECEDOR J</t>
  </si>
  <si>
    <t>TOTAL ►</t>
  </si>
  <si>
    <t>EXT. PORTEIRO COLETIVO PAREDE</t>
  </si>
  <si>
    <t>INTELBRAS</t>
  </si>
  <si>
    <t>Total ►</t>
  </si>
  <si>
    <t>UNITARIO ►</t>
  </si>
  <si>
    <t>UNIT ►</t>
  </si>
  <si>
    <t>CODIGO ►</t>
  </si>
  <si>
    <t>COD. ►</t>
  </si>
  <si>
    <t>D 000514</t>
  </si>
  <si>
    <t>HG555001</t>
  </si>
  <si>
    <t>QQQQQQQ</t>
  </si>
  <si>
    <t>45R32A</t>
  </si>
  <si>
    <t>SSSSSSS</t>
  </si>
  <si>
    <t>FFFFFFF</t>
  </si>
  <si>
    <t>RTRTYRTUUR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</si>
</sst>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164" formatCode="000000"/>
    <numFmt numFmtId="165" formatCode="00.0"/>
    <numFmt numFmtId="167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FEFE"/>
        <bgColor indexed="64"/>
      </patternFill>
    </fill>
    <fill>
      <patternFill patternType="solid">
        <fgColor rgb="FFCEEAB0"/>
        <bgColor indexed="64"/>
      </patternFill>
    </fill>
    <fill>
      <patternFill patternType="solid">
        <fgColor rgb="FF97F7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164" fontId="0" fillId="2" borderId="0" xfId="0" applyNumberFormat="1" applyFont="1" applyFill="1" applyAlignment="1" applyProtection="1">
      <alignment horizontal="center" vertical="center"/>
    </xf>
    <xf numFmtId="165" fontId="0" fillId="2" borderId="0" xfId="0" applyNumberFormat="1" applyFont="1" applyFill="1" applyAlignment="1" applyProtection="1">
      <alignment horizontal="center" vertical="center"/>
    </xf>
    <xf numFmtId="44" fontId="0" fillId="2" borderId="0" xfId="1" applyFont="1" applyFill="1" applyAlignment="1" applyProtection="1">
      <alignment horizontal="left" vertical="center" indent="1"/>
    </xf>
    <xf numFmtId="165" fontId="0" fillId="2" borderId="0" xfId="0" applyNumberFormat="1" applyFont="1" applyFill="1" applyAlignment="1" applyProtection="1">
      <alignment horizontal="left" vertical="center" wrapText="1"/>
    </xf>
    <xf numFmtId="165" fontId="0" fillId="2" borderId="0" xfId="0" applyNumberFormat="1" applyFont="1" applyFill="1" applyAlignment="1" applyProtection="1">
      <alignment horizontal="left" vertical="center" indent="1"/>
    </xf>
    <xf numFmtId="44" fontId="2" fillId="2" borderId="0" xfId="1" applyFont="1" applyFill="1" applyAlignment="1" applyProtection="1">
      <alignment horizontal="right"/>
    </xf>
    <xf numFmtId="44" fontId="0" fillId="2" borderId="0" xfId="1" applyFont="1" applyFill="1" applyAlignment="1" applyProtection="1">
      <alignment horizontal="right" vertical="center"/>
    </xf>
    <xf numFmtId="44" fontId="0" fillId="2" borderId="0" xfId="1" applyFont="1" applyFill="1" applyAlignment="1" applyProtection="1">
      <alignment horizontal="center" vertical="center"/>
    </xf>
    <xf numFmtId="44" fontId="0" fillId="2" borderId="0" xfId="1" applyFont="1" applyFill="1" applyProtection="1"/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 vertical="center"/>
    </xf>
    <xf numFmtId="9" fontId="3" fillId="3" borderId="2" xfId="2" applyFont="1" applyFill="1" applyBorder="1" applyAlignment="1" applyProtection="1">
      <alignment horizontal="center" vertical="center"/>
    </xf>
    <xf numFmtId="9" fontId="0" fillId="2" borderId="6" xfId="2" applyFont="1" applyFill="1" applyBorder="1" applyAlignment="1" applyProtection="1">
      <alignment horizontal="center" vertical="center"/>
      <protection locked="0"/>
    </xf>
    <xf numFmtId="9" fontId="0" fillId="2" borderId="2" xfId="2" applyFont="1" applyFill="1" applyBorder="1" applyAlignment="1" applyProtection="1">
      <alignment horizontal="center" vertical="center"/>
      <protection locked="0"/>
    </xf>
    <xf numFmtId="44" fontId="0" fillId="2" borderId="0" xfId="1" applyFont="1" applyFill="1" applyBorder="1" applyAlignment="1" applyProtection="1">
      <alignment horizontal="center" vertical="center"/>
    </xf>
    <xf numFmtId="44" fontId="0" fillId="2" borderId="0" xfId="1" applyFont="1" applyFill="1" applyBorder="1" applyProtection="1"/>
    <xf numFmtId="164" fontId="4" fillId="2" borderId="7" xfId="0" applyNumberFormat="1" applyFont="1" applyFill="1" applyBorder="1" applyAlignment="1" applyProtection="1">
      <alignment horizontal="center" vertical="center"/>
    </xf>
    <xf numFmtId="165" fontId="4" fillId="2" borderId="7" xfId="0" applyNumberFormat="1" applyFont="1" applyFill="1" applyBorder="1" applyAlignment="1" applyProtection="1">
      <alignment horizontal="center" vertical="center"/>
    </xf>
    <xf numFmtId="44" fontId="4" fillId="2" borderId="7" xfId="1" applyFont="1" applyFill="1" applyBorder="1" applyAlignment="1" applyProtection="1">
      <alignment horizontal="center" vertical="center"/>
    </xf>
    <xf numFmtId="165" fontId="4" fillId="2" borderId="7" xfId="0" applyNumberFormat="1" applyFont="1" applyFill="1" applyBorder="1" applyAlignment="1" applyProtection="1">
      <alignment horizontal="left" vertical="center" wrapText="1" indent="1"/>
    </xf>
    <xf numFmtId="164" fontId="2" fillId="2" borderId="8" xfId="0" applyNumberFormat="1" applyFont="1" applyFill="1" applyBorder="1" applyAlignment="1" applyProtection="1">
      <alignment vertical="center"/>
    </xf>
    <xf numFmtId="44" fontId="5" fillId="7" borderId="6" xfId="1" applyFont="1" applyFill="1" applyBorder="1" applyAlignment="1" applyProtection="1">
      <alignment horizontal="center" vertical="center"/>
    </xf>
    <xf numFmtId="44" fontId="4" fillId="8" borderId="2" xfId="1" applyFont="1" applyFill="1" applyBorder="1" applyAlignment="1" applyProtection="1">
      <alignment horizontal="center" vertical="center"/>
    </xf>
    <xf numFmtId="44" fontId="4" fillId="9" borderId="2" xfId="1" applyFont="1" applyFill="1" applyBorder="1" applyAlignment="1" applyProtection="1">
      <alignment horizontal="center" vertical="center"/>
    </xf>
    <xf numFmtId="44" fontId="5" fillId="10" borderId="2" xfId="1" applyFont="1" applyFill="1" applyBorder="1" applyAlignment="1" applyProtection="1">
      <alignment horizontal="center" vertical="center"/>
    </xf>
    <xf numFmtId="44" fontId="4" fillId="11" borderId="2" xfId="1" applyFont="1" applyFill="1" applyBorder="1" applyAlignment="1" applyProtection="1">
      <alignment horizontal="center" vertical="center"/>
    </xf>
    <xf numFmtId="167" fontId="0" fillId="2" borderId="0" xfId="1" applyNumberFormat="1" applyFont="1" applyFill="1" applyAlignment="1" applyProtection="1">
      <alignment horizontal="center" vertical="center"/>
    </xf>
    <xf numFmtId="44" fontId="6" fillId="2" borderId="0" xfId="1" applyFont="1" applyFill="1" applyBorder="1" applyAlignment="1" applyProtection="1">
      <alignment horizontal="right" vertical="center"/>
    </xf>
    <xf numFmtId="44" fontId="4" fillId="2" borderId="7" xfId="1" applyFont="1" applyFill="1" applyBorder="1" applyAlignment="1" applyProtection="1">
      <alignment horizontal="right" vertical="center"/>
    </xf>
    <xf numFmtId="44" fontId="5" fillId="2" borderId="7" xfId="1" applyFont="1" applyFill="1" applyBorder="1" applyAlignment="1" applyProtection="1">
      <alignment horizontal="center" vertical="center"/>
    </xf>
    <xf numFmtId="165" fontId="4" fillId="3" borderId="2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11" xfId="0" applyNumberFormat="1" applyFont="1" applyFill="1" applyBorder="1" applyAlignment="1" applyProtection="1">
      <alignment horizontal="center" vertical="center"/>
    </xf>
    <xf numFmtId="44" fontId="6" fillId="2" borderId="10" xfId="1" applyFont="1" applyFill="1" applyBorder="1" applyAlignment="1" applyProtection="1">
      <alignment horizontal="right"/>
    </xf>
    <xf numFmtId="44" fontId="4" fillId="4" borderId="4" xfId="1" applyFont="1" applyFill="1" applyBorder="1" applyAlignment="1" applyProtection="1">
      <alignment horizontal="right" vertical="center"/>
    </xf>
    <xf numFmtId="44" fontId="4" fillId="5" borderId="4" xfId="1" applyFont="1" applyFill="1" applyBorder="1" applyAlignment="1" applyProtection="1">
      <alignment horizontal="right" vertical="center"/>
    </xf>
    <xf numFmtId="44" fontId="4" fillId="2" borderId="4" xfId="1" applyFont="1" applyFill="1" applyBorder="1" applyAlignment="1" applyProtection="1">
      <alignment horizontal="right" vertical="center"/>
    </xf>
    <xf numFmtId="44" fontId="4" fillId="6" borderId="4" xfId="1" applyFont="1" applyFill="1" applyBorder="1" applyAlignment="1" applyProtection="1">
      <alignment horizontal="right" vertical="center"/>
    </xf>
    <xf numFmtId="44" fontId="4" fillId="8" borderId="4" xfId="1" applyFont="1" applyFill="1" applyBorder="1" applyAlignment="1" applyProtection="1">
      <alignment horizontal="center" vertical="center"/>
    </xf>
    <xf numFmtId="44" fontId="4" fillId="9" borderId="4" xfId="1" applyFont="1" applyFill="1" applyBorder="1" applyAlignment="1" applyProtection="1">
      <alignment horizontal="center" vertical="center"/>
    </xf>
    <xf numFmtId="44" fontId="5" fillId="10" borderId="4" xfId="1" applyFont="1" applyFill="1" applyBorder="1" applyAlignment="1" applyProtection="1">
      <alignment horizontal="center" vertical="center"/>
    </xf>
    <xf numFmtId="44" fontId="4" fillId="11" borderId="5" xfId="1" applyFont="1" applyFill="1" applyBorder="1" applyAlignment="1" applyProtection="1">
      <alignment horizontal="center" vertical="center"/>
    </xf>
    <xf numFmtId="165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horizontal="center" vertical="center"/>
    </xf>
    <xf numFmtId="165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15" xfId="0" applyNumberFormat="1" applyFont="1" applyFill="1" applyBorder="1" applyAlignment="1" applyProtection="1">
      <alignment horizontal="center" vertical="center"/>
    </xf>
    <xf numFmtId="44" fontId="6" fillId="2" borderId="12" xfId="1" applyFont="1" applyFill="1" applyBorder="1" applyAlignment="1" applyProtection="1">
      <alignment horizontal="right"/>
    </xf>
    <xf numFmtId="44" fontId="4" fillId="4" borderId="2" xfId="1" applyFont="1" applyFill="1" applyBorder="1" applyAlignment="1" applyProtection="1">
      <alignment horizontal="right" vertical="center"/>
      <protection locked="0"/>
    </xf>
    <xf numFmtId="44" fontId="4" fillId="5" borderId="2" xfId="1" applyFont="1" applyFill="1" applyBorder="1" applyAlignment="1" applyProtection="1">
      <alignment horizontal="right" vertical="center"/>
      <protection locked="0"/>
    </xf>
    <xf numFmtId="44" fontId="4" fillId="2" borderId="2" xfId="1" applyFont="1" applyFill="1" applyBorder="1" applyAlignment="1" applyProtection="1">
      <alignment horizontal="right" vertical="center"/>
      <protection locked="0"/>
    </xf>
    <xf numFmtId="44" fontId="4" fillId="6" borderId="2" xfId="1" applyFont="1" applyFill="1" applyBorder="1" applyAlignment="1" applyProtection="1">
      <alignment horizontal="right" vertical="center"/>
      <protection locked="0"/>
    </xf>
    <xf numFmtId="44" fontId="4" fillId="11" borderId="9" xfId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165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18" xfId="0" applyNumberFormat="1" applyFont="1" applyFill="1" applyBorder="1" applyAlignment="1" applyProtection="1">
      <alignment horizontal="center" vertical="center"/>
    </xf>
    <xf numFmtId="44" fontId="6" fillId="2" borderId="16" xfId="1" applyFont="1" applyFill="1" applyBorder="1" applyAlignment="1" applyProtection="1">
      <alignment horizontal="right"/>
    </xf>
    <xf numFmtId="164" fontId="4" fillId="4" borderId="17" xfId="1" applyNumberFormat="1" applyFont="1" applyFill="1" applyBorder="1" applyAlignment="1" applyProtection="1">
      <alignment horizontal="right" vertical="center"/>
      <protection locked="0"/>
    </xf>
    <xf numFmtId="164" fontId="4" fillId="5" borderId="17" xfId="1" applyNumberFormat="1" applyFont="1" applyFill="1" applyBorder="1" applyAlignment="1" applyProtection="1">
      <alignment horizontal="right" vertical="center"/>
      <protection locked="0"/>
    </xf>
    <xf numFmtId="164" fontId="4" fillId="2" borderId="17" xfId="1" applyNumberFormat="1" applyFont="1" applyFill="1" applyBorder="1" applyAlignment="1" applyProtection="1">
      <alignment horizontal="right" vertical="center"/>
      <protection locked="0"/>
    </xf>
    <xf numFmtId="164" fontId="4" fillId="6" borderId="17" xfId="1" applyNumberFormat="1" applyFont="1" applyFill="1" applyBorder="1" applyAlignment="1" applyProtection="1">
      <alignment horizontal="right" vertical="center"/>
      <protection locked="0"/>
    </xf>
    <xf numFmtId="164" fontId="4" fillId="8" borderId="17" xfId="1" applyNumberFormat="1" applyFont="1" applyFill="1" applyBorder="1" applyAlignment="1" applyProtection="1">
      <alignment horizontal="center" vertical="center"/>
      <protection locked="0"/>
    </xf>
    <xf numFmtId="164" fontId="4" fillId="9" borderId="17" xfId="1" applyNumberFormat="1" applyFont="1" applyFill="1" applyBorder="1" applyAlignment="1" applyProtection="1">
      <alignment horizontal="center" vertical="center"/>
      <protection locked="0"/>
    </xf>
    <xf numFmtId="164" fontId="5" fillId="10" borderId="17" xfId="1" applyNumberFormat="1" applyFont="1" applyFill="1" applyBorder="1" applyAlignment="1" applyProtection="1">
      <alignment horizontal="center" vertical="center"/>
      <protection locked="0"/>
    </xf>
    <xf numFmtId="164" fontId="4" fillId="11" borderId="19" xfId="1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center" vertical="center"/>
    </xf>
    <xf numFmtId="165" fontId="0" fillId="2" borderId="20" xfId="0" applyNumberFormat="1" applyFont="1" applyFill="1" applyBorder="1" applyAlignment="1" applyProtection="1">
      <alignment horizontal="center" vertical="center"/>
    </xf>
    <xf numFmtId="44" fontId="0" fillId="2" borderId="20" xfId="1" applyFont="1" applyFill="1" applyBorder="1" applyAlignment="1" applyProtection="1">
      <alignment horizontal="left" vertical="center" indent="1"/>
    </xf>
    <xf numFmtId="165" fontId="0" fillId="2" borderId="20" xfId="0" applyNumberFormat="1" applyFont="1" applyFill="1" applyBorder="1" applyAlignment="1" applyProtection="1">
      <alignment horizontal="center" vertical="center" wrapText="1"/>
    </xf>
    <xf numFmtId="165" fontId="0" fillId="2" borderId="20" xfId="0" applyNumberFormat="1" applyFont="1" applyFill="1" applyBorder="1" applyAlignment="1" applyProtection="1">
      <alignment horizontal="right" vertical="center" indent="1"/>
    </xf>
    <xf numFmtId="44" fontId="2" fillId="2" borderId="20" xfId="1" applyFont="1" applyFill="1" applyBorder="1" applyAlignment="1" applyProtection="1">
      <alignment horizontal="right"/>
    </xf>
    <xf numFmtId="44" fontId="0" fillId="2" borderId="20" xfId="1" applyFont="1" applyFill="1" applyBorder="1" applyAlignment="1" applyProtection="1">
      <alignment horizontal="right" vertical="center"/>
    </xf>
    <xf numFmtId="44" fontId="6" fillId="2" borderId="2" xfId="1" applyFont="1" applyFill="1" applyBorder="1" applyAlignment="1" applyProtection="1">
      <alignment horizontal="right"/>
    </xf>
    <xf numFmtId="44" fontId="0" fillId="2" borderId="21" xfId="1" applyFont="1" applyFill="1" applyBorder="1" applyProtection="1"/>
    <xf numFmtId="164" fontId="4" fillId="2" borderId="0" xfId="0" applyNumberFormat="1" applyFont="1" applyFill="1" applyAlignment="1" applyProtection="1">
      <alignment horizontal="center" vertical="center"/>
    </xf>
    <xf numFmtId="165" fontId="8" fillId="2" borderId="0" xfId="3" applyNumberFormat="1" applyFont="1" applyFill="1" applyAlignment="1" applyProtection="1">
      <alignment horizontal="left" vertical="center" indent="1"/>
    </xf>
    <xf numFmtId="0" fontId="2" fillId="2" borderId="0" xfId="0" applyFont="1" applyFill="1" applyAlignment="1" applyProtection="1">
      <alignment horizontal="right"/>
    </xf>
    <xf numFmtId="44" fontId="0" fillId="2" borderId="0" xfId="1" applyFont="1" applyFill="1" applyAlignment="1" applyProtection="1">
      <alignment horizontal="right"/>
    </xf>
    <xf numFmtId="44" fontId="4" fillId="2" borderId="22" xfId="1" applyFont="1" applyFill="1" applyBorder="1" applyAlignment="1" applyProtection="1">
      <alignment horizontal="right"/>
    </xf>
    <xf numFmtId="44" fontId="4" fillId="2" borderId="23" xfId="1" applyFont="1" applyFill="1" applyBorder="1" applyAlignment="1" applyProtection="1">
      <alignment horizontal="right"/>
    </xf>
    <xf numFmtId="44" fontId="4" fillId="2" borderId="24" xfId="1" applyFont="1" applyFill="1" applyBorder="1" applyAlignment="1" applyProtection="1">
      <alignment horizontal="right"/>
    </xf>
    <xf numFmtId="164" fontId="4" fillId="2" borderId="25" xfId="0" applyNumberFormat="1" applyFont="1" applyFill="1" applyBorder="1" applyAlignment="1" applyProtection="1">
      <alignment horizontal="center" vertical="center"/>
    </xf>
    <xf numFmtId="9" fontId="3" fillId="3" borderId="6" xfId="2" applyFont="1" applyFill="1" applyBorder="1" applyAlignment="1" applyProtection="1">
      <alignment horizontal="center" vertical="center"/>
    </xf>
    <xf numFmtId="44" fontId="5" fillId="7" borderId="3" xfId="1" applyFont="1" applyFill="1" applyBorder="1" applyAlignment="1" applyProtection="1">
      <alignment horizontal="center" vertical="center"/>
    </xf>
    <xf numFmtId="164" fontId="5" fillId="7" borderId="26" xfId="1" applyNumberFormat="1" applyFont="1" applyFill="1" applyBorder="1" applyAlignment="1" applyProtection="1">
      <alignment horizontal="center" vertical="center"/>
      <protection locked="0"/>
    </xf>
    <xf numFmtId="164" fontId="4" fillId="2" borderId="28" xfId="0" applyNumberFormat="1" applyFont="1" applyFill="1" applyBorder="1" applyAlignment="1" applyProtection="1">
      <alignment horizontal="center" vertical="center"/>
    </xf>
    <xf numFmtId="44" fontId="4" fillId="2" borderId="30" xfId="1" applyFont="1" applyFill="1" applyBorder="1" applyAlignment="1" applyProtection="1">
      <alignment horizontal="right" vertical="center"/>
    </xf>
    <xf numFmtId="164" fontId="5" fillId="7" borderId="31" xfId="0" applyNumberFormat="1" applyFont="1" applyFill="1" applyBorder="1" applyAlignment="1" applyProtection="1">
      <alignment horizontal="center" vertical="center"/>
    </xf>
    <xf numFmtId="44" fontId="5" fillId="7" borderId="27" xfId="1" applyFont="1" applyFill="1" applyBorder="1" applyAlignment="1" applyProtection="1">
      <alignment horizontal="right" vertical="center"/>
    </xf>
    <xf numFmtId="164" fontId="5" fillId="7" borderId="32" xfId="0" applyNumberFormat="1" applyFont="1" applyFill="1" applyBorder="1" applyAlignment="1" applyProtection="1">
      <alignment horizontal="center" vertical="center"/>
    </xf>
    <xf numFmtId="44" fontId="5" fillId="7" borderId="29" xfId="1" applyFont="1" applyFill="1" applyBorder="1" applyAlignment="1" applyProtection="1">
      <alignment horizontal="right" vertical="center"/>
      <protection locked="0"/>
    </xf>
    <xf numFmtId="164" fontId="5" fillId="7" borderId="33" xfId="1" applyNumberFormat="1" applyFont="1" applyFill="1" applyBorder="1" applyAlignment="1" applyProtection="1">
      <alignment horizontal="center" vertical="center"/>
      <protection locked="0"/>
    </xf>
    <xf numFmtId="164" fontId="5" fillId="7" borderId="34" xfId="1" applyNumberFormat="1" applyFont="1" applyFill="1" applyBorder="1" applyAlignment="1" applyProtection="1">
      <alignment horizontal="right" vertical="center"/>
      <protection locked="0"/>
    </xf>
    <xf numFmtId="164" fontId="7" fillId="2" borderId="31" xfId="0" applyNumberFormat="1" applyFont="1" applyFill="1" applyBorder="1" applyAlignment="1" applyProtection="1">
      <alignment horizontal="center" vertical="center"/>
    </xf>
    <xf numFmtId="164" fontId="7" fillId="2" borderId="32" xfId="0" applyNumberFormat="1" applyFont="1" applyFill="1" applyBorder="1" applyAlignment="1" applyProtection="1">
      <alignment horizontal="center" vertical="center"/>
    </xf>
    <xf numFmtId="164" fontId="7" fillId="2" borderId="33" xfId="1" applyNumberFormat="1" applyFont="1" applyFill="1" applyBorder="1" applyAlignment="1" applyProtection="1">
      <alignment horizontal="center" vertical="center"/>
      <protection locked="0"/>
    </xf>
    <xf numFmtId="164" fontId="7" fillId="5" borderId="31" xfId="0" applyNumberFormat="1" applyFont="1" applyFill="1" applyBorder="1" applyAlignment="1" applyProtection="1">
      <alignment horizontal="center" vertical="center"/>
    </xf>
    <xf numFmtId="164" fontId="7" fillId="5" borderId="32" xfId="0" applyNumberFormat="1" applyFont="1" applyFill="1" applyBorder="1" applyAlignment="1" applyProtection="1">
      <alignment horizontal="center" vertical="center"/>
    </xf>
    <xf numFmtId="164" fontId="7" fillId="5" borderId="33" xfId="1" applyNumberFormat="1" applyFont="1" applyFill="1" applyBorder="1" applyAlignment="1" applyProtection="1">
      <alignment horizontal="center" vertical="center"/>
      <protection locked="0"/>
    </xf>
    <xf numFmtId="164" fontId="7" fillId="4" borderId="31" xfId="0" applyNumberFormat="1" applyFont="1" applyFill="1" applyBorder="1" applyAlignment="1" applyProtection="1">
      <alignment horizontal="center" vertical="center"/>
    </xf>
    <xf numFmtId="164" fontId="7" fillId="4" borderId="32" xfId="0" applyNumberFormat="1" applyFont="1" applyFill="1" applyBorder="1" applyAlignment="1" applyProtection="1">
      <alignment horizontal="center" vertical="center"/>
    </xf>
    <xf numFmtId="164" fontId="7" fillId="4" borderId="33" xfId="1" applyNumberFormat="1" applyFont="1" applyFill="1" applyBorder="1" applyAlignment="1" applyProtection="1">
      <alignment horizontal="center" vertical="center"/>
      <protection locked="0"/>
    </xf>
    <xf numFmtId="164" fontId="7" fillId="6" borderId="31" xfId="0" applyNumberFormat="1" applyFont="1" applyFill="1" applyBorder="1" applyAlignment="1" applyProtection="1">
      <alignment horizontal="center" vertical="center"/>
    </xf>
    <xf numFmtId="164" fontId="7" fillId="6" borderId="32" xfId="0" applyNumberFormat="1" applyFont="1" applyFill="1" applyBorder="1" applyAlignment="1" applyProtection="1">
      <alignment horizontal="center" vertical="center"/>
    </xf>
    <xf numFmtId="164" fontId="7" fillId="6" borderId="33" xfId="1" applyNumberFormat="1" applyFont="1" applyFill="1" applyBorder="1" applyAlignment="1" applyProtection="1">
      <alignment horizontal="center" vertical="center"/>
      <protection locked="0"/>
    </xf>
    <xf numFmtId="164" fontId="4" fillId="2" borderId="35" xfId="0" applyNumberFormat="1" applyFont="1" applyFill="1" applyBorder="1" applyAlignment="1" applyProtection="1">
      <alignment horizontal="center" vertical="center"/>
    </xf>
    <xf numFmtId="44" fontId="0" fillId="2" borderId="36" xfId="1" applyFont="1" applyFill="1" applyBorder="1" applyAlignment="1" applyProtection="1">
      <alignment horizontal="right" vertical="center"/>
    </xf>
    <xf numFmtId="164" fontId="4" fillId="2" borderId="37" xfId="0" applyNumberFormat="1" applyFont="1" applyFill="1" applyBorder="1" applyAlignment="1" applyProtection="1">
      <alignment horizontal="center" vertical="center"/>
    </xf>
    <xf numFmtId="165" fontId="0" fillId="2" borderId="38" xfId="0" applyNumberFormat="1" applyFont="1" applyFill="1" applyBorder="1" applyAlignment="1" applyProtection="1">
      <alignment horizontal="center" vertical="center"/>
    </xf>
    <xf numFmtId="44" fontId="0" fillId="2" borderId="38" xfId="1" applyFont="1" applyFill="1" applyBorder="1" applyAlignment="1" applyProtection="1">
      <alignment horizontal="left" vertical="center" indent="1"/>
    </xf>
    <xf numFmtId="165" fontId="0" fillId="2" borderId="38" xfId="0" applyNumberFormat="1" applyFont="1" applyFill="1" applyBorder="1" applyAlignment="1" applyProtection="1">
      <alignment horizontal="right" vertical="center" wrapText="1"/>
    </xf>
    <xf numFmtId="165" fontId="0" fillId="2" borderId="38" xfId="0" applyNumberFormat="1" applyFont="1" applyFill="1" applyBorder="1" applyAlignment="1" applyProtection="1">
      <alignment horizontal="left" vertical="center" indent="1"/>
    </xf>
    <xf numFmtId="44" fontId="6" fillId="2" borderId="39" xfId="1" applyFont="1" applyFill="1" applyBorder="1" applyAlignment="1" applyProtection="1">
      <alignment horizontal="right"/>
    </xf>
    <xf numFmtId="44" fontId="4" fillId="3" borderId="40" xfId="1" applyFont="1" applyFill="1" applyBorder="1" applyAlignment="1" applyProtection="1">
      <alignment horizontal="right"/>
    </xf>
    <xf numFmtId="44" fontId="4" fillId="3" borderId="41" xfId="1" applyFont="1" applyFill="1" applyBorder="1" applyAlignment="1" applyProtection="1">
      <alignment horizontal="right"/>
    </xf>
    <xf numFmtId="164" fontId="0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9" fontId="3" fillId="3" borderId="0" xfId="2" applyFont="1" applyFill="1" applyBorder="1" applyAlignment="1" applyProtection="1">
      <alignment horizontal="right" vertical="center"/>
    </xf>
    <xf numFmtId="164" fontId="4" fillId="2" borderId="43" xfId="0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44" fontId="4" fillId="2" borderId="0" xfId="1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left" vertical="center" wrapText="1" indent="1"/>
    </xf>
    <xf numFmtId="44" fontId="4" fillId="4" borderId="21" xfId="1" applyFont="1" applyFill="1" applyBorder="1" applyAlignment="1" applyProtection="1">
      <alignment horizontal="center" vertical="center"/>
    </xf>
    <xf numFmtId="44" fontId="4" fillId="5" borderId="13" xfId="1" applyFont="1" applyFill="1" applyBorder="1" applyAlignment="1" applyProtection="1">
      <alignment horizontal="center" vertical="center"/>
    </xf>
    <xf numFmtId="44" fontId="4" fillId="2" borderId="13" xfId="1" applyFont="1" applyFill="1" applyBorder="1" applyAlignment="1" applyProtection="1">
      <alignment horizontal="center" vertical="center"/>
    </xf>
    <xf numFmtId="44" fontId="4" fillId="6" borderId="13" xfId="1" applyFont="1" applyFill="1" applyBorder="1" applyAlignment="1" applyProtection="1">
      <alignment horizontal="center" vertical="center"/>
    </xf>
    <xf numFmtId="44" fontId="5" fillId="7" borderId="42" xfId="1" applyFont="1" applyFill="1" applyBorder="1" applyAlignment="1" applyProtection="1">
      <alignment horizontal="center" vertical="center"/>
    </xf>
    <xf numFmtId="164" fontId="0" fillId="2" borderId="44" xfId="0" applyNumberFormat="1" applyFont="1" applyFill="1" applyBorder="1" applyAlignment="1" applyProtection="1">
      <alignment vertical="center"/>
    </xf>
    <xf numFmtId="164" fontId="0" fillId="2" borderId="45" xfId="0" applyNumberFormat="1" applyFont="1" applyFill="1" applyBorder="1" applyAlignment="1" applyProtection="1">
      <alignment vertical="center"/>
    </xf>
    <xf numFmtId="164" fontId="2" fillId="2" borderId="45" xfId="0" applyNumberFormat="1" applyFont="1" applyFill="1" applyBorder="1" applyAlignment="1" applyProtection="1">
      <alignment vertical="center"/>
    </xf>
    <xf numFmtId="9" fontId="0" fillId="2" borderId="45" xfId="2" applyFont="1" applyFill="1" applyBorder="1" applyAlignment="1" applyProtection="1">
      <alignment horizontal="center" vertical="center"/>
      <protection locked="0"/>
    </xf>
    <xf numFmtId="9" fontId="0" fillId="2" borderId="46" xfId="2" applyFont="1" applyFill="1" applyBorder="1" applyAlignment="1" applyProtection="1">
      <alignment horizontal="center" vertical="center"/>
      <protection locked="0"/>
    </xf>
    <xf numFmtId="165" fontId="4" fillId="3" borderId="13" xfId="0" applyNumberFormat="1" applyFont="1" applyFill="1" applyBorder="1" applyAlignment="1" applyProtection="1">
      <alignment vertical="center"/>
    </xf>
    <xf numFmtId="44" fontId="4" fillId="4" borderId="13" xfId="1" applyFont="1" applyFill="1" applyBorder="1" applyAlignment="1" applyProtection="1">
      <alignment horizontal="right" vertical="center"/>
    </xf>
    <xf numFmtId="44" fontId="4" fillId="5" borderId="13" xfId="1" applyFont="1" applyFill="1" applyBorder="1" applyAlignment="1" applyProtection="1">
      <alignment horizontal="right" vertical="center"/>
    </xf>
    <xf numFmtId="44" fontId="4" fillId="2" borderId="13" xfId="1" applyFont="1" applyFill="1" applyBorder="1" applyAlignment="1" applyProtection="1">
      <alignment horizontal="right" vertical="center"/>
    </xf>
    <xf numFmtId="44" fontId="4" fillId="6" borderId="13" xfId="1" applyFont="1" applyFill="1" applyBorder="1" applyAlignment="1" applyProtection="1">
      <alignment horizontal="right" vertical="center"/>
    </xf>
    <xf numFmtId="44" fontId="5" fillId="7" borderId="42" xfId="1" applyFont="1" applyFill="1" applyBorder="1" applyAlignment="1" applyProtection="1">
      <alignment horizontal="right" vertical="center"/>
    </xf>
    <xf numFmtId="164" fontId="5" fillId="7" borderId="48" xfId="0" applyNumberFormat="1" applyFont="1" applyFill="1" applyBorder="1" applyAlignment="1" applyProtection="1">
      <alignment horizontal="center" vertical="center"/>
    </xf>
    <xf numFmtId="165" fontId="4" fillId="3" borderId="4" xfId="0" applyNumberFormat="1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4" xfId="0" applyNumberFormat="1" applyFont="1" applyFill="1" applyBorder="1" applyAlignment="1" applyProtection="1">
      <alignment horizontal="center" vertical="center"/>
    </xf>
    <xf numFmtId="44" fontId="6" fillId="2" borderId="4" xfId="1" applyFont="1" applyFill="1" applyBorder="1" applyAlignment="1" applyProtection="1">
      <alignment horizontal="right"/>
    </xf>
    <xf numFmtId="44" fontId="5" fillId="7" borderId="5" xfId="1" applyFont="1" applyFill="1" applyBorder="1" applyAlignment="1" applyProtection="1">
      <alignment horizontal="right" vertical="center"/>
    </xf>
    <xf numFmtId="164" fontId="5" fillId="7" borderId="49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165" fontId="4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/>
    </xf>
    <xf numFmtId="44" fontId="5" fillId="7" borderId="9" xfId="1" applyFont="1" applyFill="1" applyBorder="1" applyAlignment="1" applyProtection="1">
      <alignment horizontal="right" vertical="center"/>
      <protection locked="0"/>
    </xf>
    <xf numFmtId="164" fontId="5" fillId="7" borderId="50" xfId="1" applyNumberFormat="1" applyFont="1" applyFill="1" applyBorder="1" applyAlignment="1" applyProtection="1">
      <alignment horizontal="center" vertical="center"/>
      <protection locked="0"/>
    </xf>
    <xf numFmtId="165" fontId="4" fillId="2" borderId="17" xfId="0" applyNumberFormat="1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horizontal="center" vertical="center"/>
    </xf>
    <xf numFmtId="165" fontId="4" fillId="2" borderId="17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17" xfId="0" applyNumberFormat="1" applyFont="1" applyFill="1" applyBorder="1" applyAlignment="1" applyProtection="1">
      <alignment horizontal="center" vertical="center"/>
    </xf>
    <xf numFmtId="44" fontId="6" fillId="2" borderId="17" xfId="1" applyFont="1" applyFill="1" applyBorder="1" applyAlignment="1" applyProtection="1">
      <alignment horizontal="right"/>
    </xf>
    <xf numFmtId="164" fontId="5" fillId="7" borderId="19" xfId="1" applyNumberFormat="1" applyFont="1" applyFill="1" applyBorder="1" applyAlignment="1" applyProtection="1">
      <alignment horizontal="right" vertical="center"/>
      <protection locked="0"/>
    </xf>
    <xf numFmtId="164" fontId="7" fillId="2" borderId="48" xfId="0" applyNumberFormat="1" applyFont="1" applyFill="1" applyBorder="1" applyAlignment="1" applyProtection="1">
      <alignment horizontal="center" vertical="center"/>
    </xf>
    <xf numFmtId="164" fontId="7" fillId="2" borderId="49" xfId="0" applyNumberFormat="1" applyFont="1" applyFill="1" applyBorder="1" applyAlignment="1" applyProtection="1">
      <alignment horizontal="center" vertical="center"/>
    </xf>
    <xf numFmtId="164" fontId="7" fillId="2" borderId="50" xfId="1" applyNumberFormat="1" applyFont="1" applyFill="1" applyBorder="1" applyAlignment="1" applyProtection="1">
      <alignment horizontal="center" vertical="center"/>
      <protection locked="0"/>
    </xf>
    <xf numFmtId="164" fontId="7" fillId="5" borderId="48" xfId="0" applyNumberFormat="1" applyFont="1" applyFill="1" applyBorder="1" applyAlignment="1" applyProtection="1">
      <alignment horizontal="center" vertical="center"/>
    </xf>
    <xf numFmtId="164" fontId="7" fillId="5" borderId="49" xfId="0" applyNumberFormat="1" applyFont="1" applyFill="1" applyBorder="1" applyAlignment="1" applyProtection="1">
      <alignment horizontal="center" vertical="center"/>
    </xf>
    <xf numFmtId="164" fontId="7" fillId="5" borderId="50" xfId="1" applyNumberFormat="1" applyFont="1" applyFill="1" applyBorder="1" applyAlignment="1" applyProtection="1">
      <alignment horizontal="center" vertical="center"/>
      <protection locked="0"/>
    </xf>
    <xf numFmtId="164" fontId="7" fillId="6" borderId="47" xfId="0" applyNumberFormat="1" applyFont="1" applyFill="1" applyBorder="1" applyAlignment="1" applyProtection="1">
      <alignment horizontal="center" vertical="center"/>
    </xf>
    <xf numFmtId="164" fontId="7" fillId="4" borderId="48" xfId="0" applyNumberFormat="1" applyFont="1" applyFill="1" applyBorder="1" applyAlignment="1" applyProtection="1">
      <alignment horizontal="center" vertical="center"/>
    </xf>
    <xf numFmtId="164" fontId="7" fillId="4" borderId="49" xfId="0" applyNumberFormat="1" applyFont="1" applyFill="1" applyBorder="1" applyAlignment="1" applyProtection="1">
      <alignment horizontal="center" vertical="center"/>
    </xf>
    <xf numFmtId="164" fontId="7" fillId="4" borderId="50" xfId="1" applyNumberFormat="1" applyFont="1" applyFill="1" applyBorder="1" applyAlignment="1" applyProtection="1">
      <alignment horizontal="center" vertical="center"/>
      <protection locked="0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78293</xdr:colOff>
      <xdr:row>5</xdr:row>
      <xdr:rowOff>63576</xdr:rowOff>
    </xdr:from>
    <xdr:to>
      <xdr:col>4</xdr:col>
      <xdr:colOff>1019175</xdr:colOff>
      <xdr:row>7</xdr:row>
      <xdr:rowOff>190500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42697" y="761497"/>
          <a:ext cx="546024" cy="940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1"/>
  <sheetViews>
    <sheetView tabSelected="1" view="pageBreakPreview" topLeftCell="A19" zoomScaleNormal="100" zoomScaleSheetLayoutView="100" workbookViewId="0">
      <selection activeCell="C15" sqref="C15:M17"/>
    </sheetView>
  </sheetViews>
  <sheetFormatPr defaultRowHeight="15" x14ac:dyDescent="0.25"/>
  <cols>
    <col min="1" max="1" width="1.28515625" style="10" customWidth="1"/>
    <col min="2" max="2" width="13.42578125" style="1" customWidth="1"/>
    <col min="3" max="3" width="14.5703125" style="1" customWidth="1"/>
    <col min="4" max="4" width="7.7109375" style="2" customWidth="1"/>
    <col min="5" max="5" width="16.28515625" style="3" customWidth="1"/>
    <col min="6" max="6" width="18.5703125" style="4" customWidth="1"/>
    <col min="7" max="7" width="12.85546875" style="5" customWidth="1"/>
    <col min="8" max="8" width="8.85546875" style="6" customWidth="1"/>
    <col min="9" max="13" width="14" style="7" customWidth="1"/>
    <col min="14" max="18" width="24.28515625" style="3" customWidth="1"/>
    <col min="19" max="19" width="6.85546875" style="8" customWidth="1"/>
    <col min="20" max="20" width="22.140625" style="9" customWidth="1"/>
    <col min="21" max="21" width="19.5703125" style="9" customWidth="1"/>
    <col min="22" max="22" width="19.5703125" style="10" customWidth="1"/>
    <col min="23" max="27" width="19.5703125" style="11" customWidth="1"/>
    <col min="28" max="30" width="19.5703125" style="10" customWidth="1"/>
    <col min="31" max="16384" width="9.140625" style="10"/>
  </cols>
  <sheetData>
    <row r="2" spans="2:30" ht="15.75" thickBot="1" x14ac:dyDescent="0.3">
      <c r="B2" s="10"/>
      <c r="C2" s="116"/>
      <c r="D2" s="116"/>
      <c r="E2" s="116"/>
      <c r="F2" s="116"/>
      <c r="G2" s="116"/>
      <c r="H2" s="117" t="s">
        <v>0</v>
      </c>
      <c r="I2" s="118">
        <f t="shared" ref="I2:R2" si="0">I3*2</f>
        <v>0.8</v>
      </c>
      <c r="J2" s="118">
        <f t="shared" si="0"/>
        <v>0.8</v>
      </c>
      <c r="K2" s="118">
        <f t="shared" si="0"/>
        <v>0.8</v>
      </c>
      <c r="L2" s="118">
        <f t="shared" si="0"/>
        <v>0.8</v>
      </c>
      <c r="M2" s="118">
        <f t="shared" si="0"/>
        <v>0.8</v>
      </c>
      <c r="N2" s="83">
        <f t="shared" si="0"/>
        <v>0.8</v>
      </c>
      <c r="O2" s="12">
        <f t="shared" si="0"/>
        <v>0.8</v>
      </c>
      <c r="P2" s="12">
        <f t="shared" si="0"/>
        <v>0.8</v>
      </c>
      <c r="Q2" s="12">
        <f t="shared" si="0"/>
        <v>0.8</v>
      </c>
      <c r="R2" s="12">
        <f t="shared" si="0"/>
        <v>0.8</v>
      </c>
    </row>
    <row r="3" spans="2:30" ht="16.5" thickTop="1" thickBot="1" x14ac:dyDescent="0.3">
      <c r="B3" s="10"/>
      <c r="C3" s="128"/>
      <c r="D3" s="129"/>
      <c r="E3" s="129"/>
      <c r="F3" s="129"/>
      <c r="G3" s="129"/>
      <c r="H3" s="130"/>
      <c r="I3" s="131">
        <v>0.4</v>
      </c>
      <c r="J3" s="131">
        <v>0.4</v>
      </c>
      <c r="K3" s="131">
        <v>0.4</v>
      </c>
      <c r="L3" s="131">
        <v>0.4</v>
      </c>
      <c r="M3" s="132">
        <v>0.4</v>
      </c>
      <c r="N3" s="13">
        <v>0.4</v>
      </c>
      <c r="O3" s="14">
        <v>0.4</v>
      </c>
      <c r="P3" s="14">
        <v>0.4</v>
      </c>
      <c r="Q3" s="14">
        <v>0.4</v>
      </c>
      <c r="R3" s="14">
        <v>0.4</v>
      </c>
      <c r="S3" s="15"/>
      <c r="T3" s="16"/>
      <c r="U3" s="16"/>
    </row>
    <row r="4" spans="2:30" s="11" customFormat="1" ht="17.25" thickBot="1" x14ac:dyDescent="0.3">
      <c r="B4" s="17"/>
      <c r="C4" s="119" t="s">
        <v>1</v>
      </c>
      <c r="D4" s="120" t="s">
        <v>2</v>
      </c>
      <c r="E4" s="121" t="s">
        <v>3</v>
      </c>
      <c r="F4" s="122" t="s">
        <v>4</v>
      </c>
      <c r="G4" s="120" t="s">
        <v>5</v>
      </c>
      <c r="H4" s="21"/>
      <c r="I4" s="123" t="s">
        <v>6</v>
      </c>
      <c r="J4" s="124" t="s">
        <v>7</v>
      </c>
      <c r="K4" s="125" t="s">
        <v>8</v>
      </c>
      <c r="L4" s="126" t="s">
        <v>9</v>
      </c>
      <c r="M4" s="127" t="s">
        <v>10</v>
      </c>
      <c r="N4" s="22" t="s">
        <v>11</v>
      </c>
      <c r="O4" s="23" t="s">
        <v>12</v>
      </c>
      <c r="P4" s="24" t="s">
        <v>13</v>
      </c>
      <c r="Q4" s="25" t="s">
        <v>14</v>
      </c>
      <c r="R4" s="26" t="s">
        <v>15</v>
      </c>
      <c r="S4" s="27"/>
      <c r="T4" s="8"/>
      <c r="U4" s="8"/>
    </row>
    <row r="5" spans="2:30" s="11" customFormat="1" ht="4.5" customHeight="1" thickBot="1" x14ac:dyDescent="0.3">
      <c r="B5" s="17"/>
      <c r="C5" s="86"/>
      <c r="D5" s="18"/>
      <c r="E5" s="19"/>
      <c r="F5" s="20"/>
      <c r="G5" s="18"/>
      <c r="H5" s="28"/>
      <c r="I5" s="29"/>
      <c r="J5" s="29"/>
      <c r="K5" s="29"/>
      <c r="L5" s="29"/>
      <c r="M5" s="87"/>
      <c r="N5" s="30"/>
      <c r="O5" s="19"/>
      <c r="P5" s="19"/>
      <c r="Q5" s="30"/>
      <c r="R5" s="19"/>
      <c r="S5" s="27"/>
      <c r="T5" s="8"/>
      <c r="U5" s="8"/>
    </row>
    <row r="6" spans="2:30" ht="16.5" customHeight="1" x14ac:dyDescent="0.3">
      <c r="B6" s="79" t="s">
        <v>16</v>
      </c>
      <c r="C6" s="139" t="str">
        <f>CHOOSE(MATCH(MIN(I7:R7),$I7:$R7,0),$I$4,$J$4,$K$4,$L$4,$M$4,$N$4,$O$4,$P$4,$Q$4,$R$4)</f>
        <v>MERC. LIVRE</v>
      </c>
      <c r="D6" s="140">
        <v>3</v>
      </c>
      <c r="E6" s="141"/>
      <c r="F6" s="142" t="s">
        <v>17</v>
      </c>
      <c r="G6" s="143" t="s">
        <v>18</v>
      </c>
      <c r="H6" s="144" t="s">
        <v>19</v>
      </c>
      <c r="I6" s="36">
        <f>I7*$D6</f>
        <v>1500</v>
      </c>
      <c r="J6" s="37">
        <f>J7*$D6</f>
        <v>299997</v>
      </c>
      <c r="K6" s="38">
        <f>K7*$D6</f>
        <v>360</v>
      </c>
      <c r="L6" s="39">
        <f>L7*$D6</f>
        <v>600</v>
      </c>
      <c r="M6" s="145">
        <f>M7*$D6</f>
        <v>214.27499999999998</v>
      </c>
      <c r="N6" s="84"/>
      <c r="O6" s="40"/>
      <c r="P6" s="41"/>
      <c r="Q6" s="42"/>
      <c r="R6" s="43">
        <f>R7*D6</f>
        <v>900</v>
      </c>
      <c r="V6" s="9"/>
      <c r="W6" s="9"/>
      <c r="X6" s="9"/>
      <c r="Y6" s="9"/>
      <c r="Z6" s="9"/>
      <c r="AA6" s="9"/>
      <c r="AB6" s="9"/>
      <c r="AC6" s="9"/>
      <c r="AD6" s="9"/>
    </row>
    <row r="7" spans="2:30" ht="16.5" x14ac:dyDescent="0.3">
      <c r="B7" s="80" t="s">
        <v>20</v>
      </c>
      <c r="C7" s="146"/>
      <c r="D7" s="44"/>
      <c r="E7" s="147"/>
      <c r="F7" s="148"/>
      <c r="G7" s="149"/>
      <c r="H7" s="73" t="s">
        <v>21</v>
      </c>
      <c r="I7" s="49">
        <v>500</v>
      </c>
      <c r="J7" s="50">
        <v>99999</v>
      </c>
      <c r="K7" s="51">
        <v>120</v>
      </c>
      <c r="L7" s="52">
        <v>200</v>
      </c>
      <c r="M7" s="150">
        <v>71.424999999999997</v>
      </c>
      <c r="N7" s="22">
        <v>80</v>
      </c>
      <c r="O7" s="23"/>
      <c r="P7" s="24"/>
      <c r="Q7" s="25"/>
      <c r="R7" s="53">
        <v>300</v>
      </c>
      <c r="S7" s="27"/>
      <c r="T7" s="9">
        <f>I7*(100%+I$3)</f>
        <v>700</v>
      </c>
      <c r="U7" s="9">
        <f t="shared" ref="U7:AC8" si="1">J7*(100%+J$3)</f>
        <v>139998.59999999998</v>
      </c>
      <c r="V7" s="9">
        <f t="shared" si="1"/>
        <v>168</v>
      </c>
      <c r="W7" s="9">
        <f t="shared" si="1"/>
        <v>280</v>
      </c>
      <c r="X7" s="9">
        <f t="shared" si="1"/>
        <v>99.99499999999999</v>
      </c>
      <c r="Y7" s="9">
        <f t="shared" si="1"/>
        <v>112</v>
      </c>
      <c r="Z7" s="9">
        <f t="shared" si="1"/>
        <v>0</v>
      </c>
      <c r="AA7" s="9">
        <f t="shared" si="1"/>
        <v>0</v>
      </c>
      <c r="AB7" s="9">
        <f t="shared" si="1"/>
        <v>0</v>
      </c>
      <c r="AC7" s="9">
        <f t="shared" si="1"/>
        <v>420</v>
      </c>
      <c r="AD7" s="9"/>
    </row>
    <row r="8" spans="2:30" ht="17.25" thickBot="1" x14ac:dyDescent="0.35">
      <c r="B8" s="81" t="s">
        <v>22</v>
      </c>
      <c r="C8" s="151">
        <f>CHOOSE(MATCH(MIN(I7:R7),$I7:$R7,0),$I8,$J8,$K8,$L8,$M8,$N8,$O8,$P8,$Q8,$R8)</f>
        <v>71</v>
      </c>
      <c r="D8" s="152"/>
      <c r="E8" s="153"/>
      <c r="F8" s="154"/>
      <c r="G8" s="155"/>
      <c r="H8" s="156" t="s">
        <v>23</v>
      </c>
      <c r="I8" s="58" t="s">
        <v>24</v>
      </c>
      <c r="J8" s="59">
        <v>740</v>
      </c>
      <c r="K8" s="60">
        <v>123564</v>
      </c>
      <c r="L8" s="61"/>
      <c r="M8" s="157">
        <v>71</v>
      </c>
      <c r="N8" s="85"/>
      <c r="O8" s="62"/>
      <c r="P8" s="63"/>
      <c r="Q8" s="64"/>
      <c r="R8" s="65" t="s">
        <v>25</v>
      </c>
      <c r="S8" s="27"/>
      <c r="T8" s="9" t="e">
        <f>I8*(100%+I$3)</f>
        <v>#VALUE!</v>
      </c>
      <c r="U8" s="9">
        <f t="shared" si="1"/>
        <v>1036</v>
      </c>
      <c r="V8" s="9">
        <f t="shared" si="1"/>
        <v>172989.59999999998</v>
      </c>
      <c r="W8" s="9">
        <f t="shared" si="1"/>
        <v>0</v>
      </c>
      <c r="X8" s="9">
        <f t="shared" si="1"/>
        <v>99.399999999999991</v>
      </c>
      <c r="Y8" s="9">
        <f t="shared" si="1"/>
        <v>0</v>
      </c>
      <c r="Z8" s="9">
        <f t="shared" si="1"/>
        <v>0</v>
      </c>
      <c r="AA8" s="9">
        <f t="shared" si="1"/>
        <v>0</v>
      </c>
      <c r="AB8" s="9">
        <f t="shared" si="1"/>
        <v>0</v>
      </c>
      <c r="AC8" s="9" t="e">
        <f t="shared" si="1"/>
        <v>#VALUE!</v>
      </c>
      <c r="AD8" s="9"/>
    </row>
    <row r="9" spans="2:30" ht="16.5" customHeight="1" x14ac:dyDescent="0.3">
      <c r="B9" s="79" t="s">
        <v>16</v>
      </c>
      <c r="C9" s="158" t="str">
        <f>CHOOSE(MATCH(MIN(I10:R10),$I10:$R10,0),$I$4,$J$4,$K$4,$L$4,$M$4,$N$4,$O$4,$P$4,$Q$4,$R$4)</f>
        <v>ODERÇO</v>
      </c>
      <c r="D9" s="140">
        <v>3</v>
      </c>
      <c r="E9" s="141"/>
      <c r="F9" s="142" t="s">
        <v>17</v>
      </c>
      <c r="G9" s="143" t="s">
        <v>18</v>
      </c>
      <c r="H9" s="144" t="s">
        <v>19</v>
      </c>
      <c r="I9" s="36">
        <f>I10*$D9</f>
        <v>1500</v>
      </c>
      <c r="J9" s="37">
        <f>J10*$D9</f>
        <v>299997</v>
      </c>
      <c r="K9" s="38">
        <f>K10*$D9</f>
        <v>3</v>
      </c>
      <c r="L9" s="39">
        <f>L10*$D9</f>
        <v>3</v>
      </c>
      <c r="M9" s="145">
        <f>M10*$D9</f>
        <v>214.27499999999998</v>
      </c>
      <c r="N9" s="84"/>
      <c r="O9" s="40"/>
      <c r="P9" s="41"/>
      <c r="Q9" s="42"/>
      <c r="R9" s="43">
        <f>R10*D9</f>
        <v>900</v>
      </c>
      <c r="V9" s="9"/>
      <c r="W9" s="9"/>
      <c r="X9" s="9"/>
      <c r="Y9" s="9"/>
      <c r="Z9" s="9"/>
      <c r="AA9" s="9"/>
      <c r="AB9" s="9"/>
      <c r="AC9" s="9"/>
      <c r="AD9" s="9"/>
    </row>
    <row r="10" spans="2:30" ht="16.5" x14ac:dyDescent="0.3">
      <c r="B10" s="80" t="s">
        <v>20</v>
      </c>
      <c r="C10" s="159"/>
      <c r="D10" s="44"/>
      <c r="E10" s="147"/>
      <c r="F10" s="148"/>
      <c r="G10" s="149"/>
      <c r="H10" s="73" t="s">
        <v>21</v>
      </c>
      <c r="I10" s="49">
        <v>500</v>
      </c>
      <c r="J10" s="50">
        <v>99999</v>
      </c>
      <c r="K10" s="51">
        <v>1</v>
      </c>
      <c r="L10" s="52">
        <v>1</v>
      </c>
      <c r="M10" s="150">
        <v>71.424999999999997</v>
      </c>
      <c r="N10" s="22">
        <v>80</v>
      </c>
      <c r="O10" s="23"/>
      <c r="P10" s="24"/>
      <c r="Q10" s="25"/>
      <c r="R10" s="53">
        <v>300</v>
      </c>
      <c r="S10" s="27"/>
      <c r="T10" s="9">
        <f>I10*(100%+I$3)</f>
        <v>700</v>
      </c>
      <c r="U10" s="9">
        <f t="shared" ref="U10:AC11" si="2">J10*(100%+J$3)</f>
        <v>139998.59999999998</v>
      </c>
      <c r="V10" s="9">
        <f t="shared" si="2"/>
        <v>1.4</v>
      </c>
      <c r="W10" s="9">
        <f t="shared" si="2"/>
        <v>1.4</v>
      </c>
      <c r="X10" s="9">
        <f t="shared" si="2"/>
        <v>99.99499999999999</v>
      </c>
      <c r="Y10" s="9">
        <f t="shared" si="2"/>
        <v>112</v>
      </c>
      <c r="Z10" s="9">
        <f t="shared" si="2"/>
        <v>0</v>
      </c>
      <c r="AA10" s="9">
        <f t="shared" si="2"/>
        <v>0</v>
      </c>
      <c r="AB10" s="9">
        <f t="shared" si="2"/>
        <v>0</v>
      </c>
      <c r="AC10" s="9">
        <f t="shared" si="2"/>
        <v>420</v>
      </c>
      <c r="AD10" s="9"/>
    </row>
    <row r="11" spans="2:30" ht="17.25" thickBot="1" x14ac:dyDescent="0.35">
      <c r="B11" s="81" t="s">
        <v>22</v>
      </c>
      <c r="C11" s="160" t="str">
        <f>CHOOSE(MATCH(MIN(I10:R10),$I10:$R10,0),$I11,$J11,$K11,$L11,$M11,$N11,$O11,$P11,$Q11,$R11)</f>
        <v>QQQQQQQ</v>
      </c>
      <c r="D11" s="152"/>
      <c r="E11" s="153"/>
      <c r="F11" s="154"/>
      <c r="G11" s="155"/>
      <c r="H11" s="156" t="s">
        <v>23</v>
      </c>
      <c r="I11" s="58" t="s">
        <v>24</v>
      </c>
      <c r="J11" s="59">
        <v>740</v>
      </c>
      <c r="K11" s="60" t="s">
        <v>26</v>
      </c>
      <c r="L11" s="61" t="s">
        <v>27</v>
      </c>
      <c r="M11" s="157">
        <v>71</v>
      </c>
      <c r="N11" s="85"/>
      <c r="O11" s="62"/>
      <c r="P11" s="63"/>
      <c r="Q11" s="64"/>
      <c r="R11" s="65" t="s">
        <v>25</v>
      </c>
      <c r="S11" s="27"/>
      <c r="T11" s="9" t="e">
        <f>I11*(100%+I$3)</f>
        <v>#VALUE!</v>
      </c>
      <c r="U11" s="9">
        <f t="shared" si="2"/>
        <v>1036</v>
      </c>
      <c r="V11" s="9" t="e">
        <f t="shared" si="2"/>
        <v>#VALUE!</v>
      </c>
      <c r="W11" s="9" t="e">
        <f t="shared" si="2"/>
        <v>#VALUE!</v>
      </c>
      <c r="X11" s="9">
        <f t="shared" si="2"/>
        <v>99.399999999999991</v>
      </c>
      <c r="Y11" s="9">
        <f t="shared" si="2"/>
        <v>0</v>
      </c>
      <c r="Z11" s="9">
        <f t="shared" si="2"/>
        <v>0</v>
      </c>
      <c r="AA11" s="9">
        <f t="shared" si="2"/>
        <v>0</v>
      </c>
      <c r="AB11" s="9">
        <f t="shared" si="2"/>
        <v>0</v>
      </c>
      <c r="AC11" s="9" t="e">
        <f t="shared" si="2"/>
        <v>#VALUE!</v>
      </c>
      <c r="AD11" s="9"/>
    </row>
    <row r="12" spans="2:30" ht="16.5" customHeight="1" x14ac:dyDescent="0.3">
      <c r="B12" s="79" t="s">
        <v>16</v>
      </c>
      <c r="C12" s="161" t="str">
        <f>CHOOSE(MATCH(MIN(I13:R13),$I13:$R13,0),$I$4,$J$4,$K$4,$L$4,$M$4,$N$4,$O$4,$P$4,$Q$4,$R$4)</f>
        <v>OMEGA SAT</v>
      </c>
      <c r="D12" s="140">
        <v>3</v>
      </c>
      <c r="E12" s="141"/>
      <c r="F12" s="142" t="s">
        <v>17</v>
      </c>
      <c r="G12" s="143" t="s">
        <v>18</v>
      </c>
      <c r="H12" s="144" t="s">
        <v>19</v>
      </c>
      <c r="I12" s="36">
        <f>I13*$D12</f>
        <v>1500</v>
      </c>
      <c r="J12" s="37">
        <f>J13*$D12</f>
        <v>4.5</v>
      </c>
      <c r="K12" s="38">
        <f>K13*$D12</f>
        <v>360</v>
      </c>
      <c r="L12" s="39">
        <f>L13*$D12</f>
        <v>600</v>
      </c>
      <c r="M12" s="145">
        <f>M13*$D12</f>
        <v>214.27499999999998</v>
      </c>
      <c r="N12" s="84"/>
      <c r="O12" s="40"/>
      <c r="P12" s="41"/>
      <c r="Q12" s="42"/>
      <c r="R12" s="43">
        <f>R13*D12</f>
        <v>900</v>
      </c>
      <c r="V12" s="9"/>
      <c r="W12" s="9"/>
      <c r="X12" s="9"/>
      <c r="Y12" s="9"/>
      <c r="Z12" s="9"/>
      <c r="AA12" s="9"/>
      <c r="AB12" s="9"/>
      <c r="AC12" s="9"/>
      <c r="AD12" s="9"/>
    </row>
    <row r="13" spans="2:30" ht="16.5" x14ac:dyDescent="0.3">
      <c r="B13" s="80" t="s">
        <v>20</v>
      </c>
      <c r="C13" s="162"/>
      <c r="D13" s="44"/>
      <c r="E13" s="147"/>
      <c r="F13" s="148"/>
      <c r="G13" s="149"/>
      <c r="H13" s="73" t="s">
        <v>21</v>
      </c>
      <c r="I13" s="49">
        <v>500</v>
      </c>
      <c r="J13" s="50">
        <v>1.5</v>
      </c>
      <c r="K13" s="51">
        <v>120</v>
      </c>
      <c r="L13" s="52">
        <v>200</v>
      </c>
      <c r="M13" s="150">
        <v>71.424999999999997</v>
      </c>
      <c r="N13" s="22">
        <v>80</v>
      </c>
      <c r="O13" s="23"/>
      <c r="P13" s="24"/>
      <c r="Q13" s="25"/>
      <c r="R13" s="53">
        <v>300</v>
      </c>
      <c r="S13" s="27"/>
      <c r="T13" s="9">
        <f>I13*(100%+I$3)</f>
        <v>700</v>
      </c>
      <c r="U13" s="9">
        <f t="shared" ref="U13:AC14" si="3">J13*(100%+J$3)</f>
        <v>2.0999999999999996</v>
      </c>
      <c r="V13" s="9">
        <f t="shared" si="3"/>
        <v>168</v>
      </c>
      <c r="W13" s="9">
        <f t="shared" si="3"/>
        <v>280</v>
      </c>
      <c r="X13" s="9">
        <f t="shared" si="3"/>
        <v>99.99499999999999</v>
      </c>
      <c r="Y13" s="9">
        <f t="shared" si="3"/>
        <v>112</v>
      </c>
      <c r="Z13" s="9">
        <f t="shared" si="3"/>
        <v>0</v>
      </c>
      <c r="AA13" s="9">
        <f t="shared" si="3"/>
        <v>0</v>
      </c>
      <c r="AB13" s="9">
        <f t="shared" si="3"/>
        <v>0</v>
      </c>
      <c r="AC13" s="9">
        <f t="shared" si="3"/>
        <v>420</v>
      </c>
      <c r="AD13" s="9"/>
    </row>
    <row r="14" spans="2:30" ht="17.25" thickBot="1" x14ac:dyDescent="0.35">
      <c r="B14" s="81" t="s">
        <v>22</v>
      </c>
      <c r="C14" s="163">
        <f>CHOOSE(MATCH(MIN(I13:R13),$I13:$R13,0),$I14,$J14,$K14,$L14,$M14,$N14,$O14,$P14,$Q14,$R14)</f>
        <v>740</v>
      </c>
      <c r="D14" s="152"/>
      <c r="E14" s="153"/>
      <c r="F14" s="154"/>
      <c r="G14" s="155"/>
      <c r="H14" s="156" t="s">
        <v>23</v>
      </c>
      <c r="I14" s="58" t="s">
        <v>24</v>
      </c>
      <c r="J14" s="59">
        <v>740</v>
      </c>
      <c r="K14" s="60">
        <v>123564</v>
      </c>
      <c r="L14" s="61"/>
      <c r="M14" s="157">
        <v>71</v>
      </c>
      <c r="N14" s="85"/>
      <c r="O14" s="62"/>
      <c r="P14" s="63"/>
      <c r="Q14" s="64"/>
      <c r="R14" s="65" t="s">
        <v>25</v>
      </c>
      <c r="S14" s="27"/>
      <c r="T14" s="9" t="e">
        <f>I14*(100%+I$3)</f>
        <v>#VALUE!</v>
      </c>
      <c r="U14" s="9">
        <f t="shared" si="3"/>
        <v>1036</v>
      </c>
      <c r="V14" s="9">
        <f t="shared" si="3"/>
        <v>172989.59999999998</v>
      </c>
      <c r="W14" s="9">
        <f t="shared" si="3"/>
        <v>0</v>
      </c>
      <c r="X14" s="9">
        <f t="shared" si="3"/>
        <v>99.399999999999991</v>
      </c>
      <c r="Y14" s="9">
        <f t="shared" si="3"/>
        <v>0</v>
      </c>
      <c r="Z14" s="9">
        <f t="shared" si="3"/>
        <v>0</v>
      </c>
      <c r="AA14" s="9">
        <f t="shared" si="3"/>
        <v>0</v>
      </c>
      <c r="AB14" s="9">
        <f t="shared" si="3"/>
        <v>0</v>
      </c>
      <c r="AC14" s="9" t="e">
        <f t="shared" si="3"/>
        <v>#VALUE!</v>
      </c>
      <c r="AD14" s="9"/>
    </row>
    <row r="15" spans="2:30" ht="16.5" customHeight="1" x14ac:dyDescent="0.3">
      <c r="B15" s="79" t="s">
        <v>16</v>
      </c>
      <c r="C15" s="165" t="str">
        <f>CHOOSE(MATCH(MIN(I16:R16),$I16:$R16,0),$I$4,$J$4,$K$4,$L$4,$M$4,$N$4,$O$4,$P$4,$Q$4,$R$4)</f>
        <v>DICOMP</v>
      </c>
      <c r="D15" s="140">
        <v>3</v>
      </c>
      <c r="E15" s="141"/>
      <c r="F15" s="142" t="s">
        <v>17</v>
      </c>
      <c r="G15" s="143" t="s">
        <v>18</v>
      </c>
      <c r="H15" s="144" t="s">
        <v>19</v>
      </c>
      <c r="I15" s="36">
        <f>I16*$D15</f>
        <v>3</v>
      </c>
      <c r="J15" s="37">
        <f>J16*$D15</f>
        <v>2550</v>
      </c>
      <c r="K15" s="38">
        <f>K16*$D15</f>
        <v>3</v>
      </c>
      <c r="L15" s="39">
        <f>L16*$D15</f>
        <v>600</v>
      </c>
      <c r="M15" s="145">
        <f>M16*$D15</f>
        <v>214.27499999999998</v>
      </c>
      <c r="N15" s="84"/>
      <c r="O15" s="40"/>
      <c r="P15" s="41"/>
      <c r="Q15" s="42"/>
      <c r="R15" s="43">
        <f>R16*D15</f>
        <v>900</v>
      </c>
      <c r="V15" s="9"/>
      <c r="W15" s="9"/>
      <c r="X15" s="9"/>
      <c r="Y15" s="9"/>
      <c r="Z15" s="9"/>
      <c r="AA15" s="9"/>
      <c r="AB15" s="9"/>
      <c r="AC15" s="9"/>
      <c r="AD15" s="9"/>
    </row>
    <row r="16" spans="2:30" ht="16.5" x14ac:dyDescent="0.3">
      <c r="B16" s="80" t="s">
        <v>20</v>
      </c>
      <c r="C16" s="166"/>
      <c r="D16" s="44"/>
      <c r="E16" s="147"/>
      <c r="F16" s="148"/>
      <c r="G16" s="149"/>
      <c r="H16" s="73" t="s">
        <v>21</v>
      </c>
      <c r="I16" s="49">
        <v>1</v>
      </c>
      <c r="J16" s="50">
        <v>850</v>
      </c>
      <c r="K16" s="51">
        <v>1</v>
      </c>
      <c r="L16" s="52">
        <v>200</v>
      </c>
      <c r="M16" s="150">
        <v>71.424999999999997</v>
      </c>
      <c r="N16" s="22">
        <v>80</v>
      </c>
      <c r="O16" s="23"/>
      <c r="P16" s="24"/>
      <c r="Q16" s="25"/>
      <c r="R16" s="53">
        <v>300</v>
      </c>
      <c r="S16" s="27"/>
      <c r="T16" s="9">
        <f>I16*(100%+I$3)</f>
        <v>1.4</v>
      </c>
      <c r="U16" s="9">
        <f t="shared" ref="U16:AC17" si="4">J16*(100%+J$3)</f>
        <v>1190</v>
      </c>
      <c r="V16" s="9">
        <f t="shared" si="4"/>
        <v>1.4</v>
      </c>
      <c r="W16" s="9">
        <f t="shared" si="4"/>
        <v>280</v>
      </c>
      <c r="X16" s="9">
        <f t="shared" si="4"/>
        <v>99.99499999999999</v>
      </c>
      <c r="Y16" s="9">
        <f t="shared" si="4"/>
        <v>112</v>
      </c>
      <c r="Z16" s="9">
        <f t="shared" si="4"/>
        <v>0</v>
      </c>
      <c r="AA16" s="9">
        <f t="shared" si="4"/>
        <v>0</v>
      </c>
      <c r="AB16" s="9">
        <f t="shared" si="4"/>
        <v>0</v>
      </c>
      <c r="AC16" s="9">
        <f t="shared" si="4"/>
        <v>420</v>
      </c>
      <c r="AD16" s="9"/>
    </row>
    <row r="17" spans="2:30" ht="17.25" thickBot="1" x14ac:dyDescent="0.35">
      <c r="B17" s="81" t="s">
        <v>22</v>
      </c>
      <c r="C17" s="167" t="str">
        <f>CHOOSE(MATCH(MIN(I16:R16),$I16:$R16,0),$I17,$J17,$K17,$L17,$M17,$N17,$O17,$P17,$Q17,$R17)</f>
        <v>D 000514</v>
      </c>
      <c r="D17" s="152"/>
      <c r="E17" s="153"/>
      <c r="F17" s="154"/>
      <c r="G17" s="155"/>
      <c r="H17" s="156" t="s">
        <v>23</v>
      </c>
      <c r="I17" s="58" t="s">
        <v>24</v>
      </c>
      <c r="J17" s="59">
        <v>740</v>
      </c>
      <c r="K17" s="60">
        <v>123564</v>
      </c>
      <c r="L17" s="61"/>
      <c r="M17" s="157">
        <v>71</v>
      </c>
      <c r="N17" s="85"/>
      <c r="O17" s="62"/>
      <c r="P17" s="63"/>
      <c r="Q17" s="64"/>
      <c r="R17" s="65" t="s">
        <v>25</v>
      </c>
      <c r="S17" s="27"/>
      <c r="T17" s="9" t="e">
        <f>I17*(100%+I$3)</f>
        <v>#VALUE!</v>
      </c>
      <c r="U17" s="9">
        <f t="shared" si="4"/>
        <v>1036</v>
      </c>
      <c r="V17" s="9">
        <f t="shared" si="4"/>
        <v>172989.59999999998</v>
      </c>
      <c r="W17" s="9">
        <f t="shared" si="4"/>
        <v>0</v>
      </c>
      <c r="X17" s="9">
        <f t="shared" si="4"/>
        <v>99.399999999999991</v>
      </c>
      <c r="Y17" s="9">
        <f t="shared" si="4"/>
        <v>0</v>
      </c>
      <c r="Z17" s="9">
        <f t="shared" si="4"/>
        <v>0</v>
      </c>
      <c r="AA17" s="9">
        <f t="shared" si="4"/>
        <v>0</v>
      </c>
      <c r="AB17" s="9">
        <f t="shared" si="4"/>
        <v>0</v>
      </c>
      <c r="AC17" s="9" t="e">
        <f t="shared" si="4"/>
        <v>#VALUE!</v>
      </c>
      <c r="AD17" s="9"/>
    </row>
    <row r="18" spans="2:30" ht="16.5" customHeight="1" x14ac:dyDescent="0.3">
      <c r="B18" s="79" t="s">
        <v>16</v>
      </c>
      <c r="C18" s="164" t="str">
        <f>CHOOSE(MATCH(MIN(I19:R19),$I19:$R19,0),$I$4,$J$4,$K$4,$L$4,$M$4,$N$4,$O$4,$P$4,$Q$4,$R$4)</f>
        <v>ROUTE 66</v>
      </c>
      <c r="D18" s="133">
        <v>3</v>
      </c>
      <c r="E18" s="45"/>
      <c r="F18" s="46" t="s">
        <v>17</v>
      </c>
      <c r="G18" s="47" t="s">
        <v>18</v>
      </c>
      <c r="H18" s="48" t="s">
        <v>19</v>
      </c>
      <c r="I18" s="134">
        <f>I19*$D18</f>
        <v>1500</v>
      </c>
      <c r="J18" s="135">
        <f>J19*$D18</f>
        <v>2745</v>
      </c>
      <c r="K18" s="136">
        <f>K19*$D18</f>
        <v>360</v>
      </c>
      <c r="L18" s="137">
        <f>L19*$D18</f>
        <v>3</v>
      </c>
      <c r="M18" s="138">
        <f>M19*$D18</f>
        <v>214.27499999999998</v>
      </c>
      <c r="N18" s="84"/>
      <c r="O18" s="40"/>
      <c r="P18" s="41"/>
      <c r="Q18" s="42"/>
      <c r="R18" s="43">
        <f>R19*D18</f>
        <v>900</v>
      </c>
      <c r="V18" s="9"/>
      <c r="W18" s="9"/>
      <c r="X18" s="9"/>
      <c r="Y18" s="9"/>
      <c r="Z18" s="9"/>
      <c r="AA18" s="9"/>
      <c r="AB18" s="9"/>
      <c r="AC18" s="9"/>
      <c r="AD18" s="9"/>
    </row>
    <row r="19" spans="2:30" ht="16.5" x14ac:dyDescent="0.3">
      <c r="B19" s="80" t="s">
        <v>20</v>
      </c>
      <c r="C19" s="104"/>
      <c r="D19" s="44"/>
      <c r="E19" s="45"/>
      <c r="F19" s="46"/>
      <c r="G19" s="47"/>
      <c r="H19" s="48" t="s">
        <v>21</v>
      </c>
      <c r="I19" s="49">
        <v>500</v>
      </c>
      <c r="J19" s="50">
        <v>915</v>
      </c>
      <c r="K19" s="51">
        <v>120</v>
      </c>
      <c r="L19" s="52">
        <v>1</v>
      </c>
      <c r="M19" s="91">
        <v>71.424999999999997</v>
      </c>
      <c r="N19" s="22">
        <v>80</v>
      </c>
      <c r="O19" s="23"/>
      <c r="P19" s="24"/>
      <c r="Q19" s="25"/>
      <c r="R19" s="53">
        <v>300</v>
      </c>
      <c r="S19" s="27"/>
      <c r="T19" s="9">
        <f>I19*(100%+I$3)</f>
        <v>700</v>
      </c>
      <c r="U19" s="9">
        <f t="shared" ref="U19:AC20" si="5">J19*(100%+J$3)</f>
        <v>1281</v>
      </c>
      <c r="V19" s="9">
        <f t="shared" si="5"/>
        <v>168</v>
      </c>
      <c r="W19" s="9">
        <f t="shared" si="5"/>
        <v>1.4</v>
      </c>
      <c r="X19" s="9">
        <f t="shared" si="5"/>
        <v>99.99499999999999</v>
      </c>
      <c r="Y19" s="9">
        <f t="shared" si="5"/>
        <v>112</v>
      </c>
      <c r="Z19" s="9">
        <f t="shared" si="5"/>
        <v>0</v>
      </c>
      <c r="AA19" s="9">
        <f t="shared" si="5"/>
        <v>0</v>
      </c>
      <c r="AB19" s="9">
        <f t="shared" si="5"/>
        <v>0</v>
      </c>
      <c r="AC19" s="9">
        <f t="shared" si="5"/>
        <v>420</v>
      </c>
      <c r="AD19" s="9"/>
    </row>
    <row r="20" spans="2:30" ht="17.25" thickBot="1" x14ac:dyDescent="0.35">
      <c r="B20" s="81" t="s">
        <v>22</v>
      </c>
      <c r="C20" s="105" t="str">
        <f>CHOOSE(MATCH(MIN(I19:R19),$I19:$R19,0),$I20,$J20,$K20,$L20,$M20,$N20,$O20,$P20,$Q20,$R20)</f>
        <v>45R32A</v>
      </c>
      <c r="D20" s="44"/>
      <c r="E20" s="54"/>
      <c r="F20" s="55"/>
      <c r="G20" s="56"/>
      <c r="H20" s="57" t="s">
        <v>23</v>
      </c>
      <c r="I20" s="58" t="s">
        <v>24</v>
      </c>
      <c r="J20" s="59">
        <v>740</v>
      </c>
      <c r="K20" s="60">
        <v>123564</v>
      </c>
      <c r="L20" s="61" t="s">
        <v>27</v>
      </c>
      <c r="M20" s="93">
        <v>71</v>
      </c>
      <c r="N20" s="85"/>
      <c r="O20" s="62"/>
      <c r="P20" s="63"/>
      <c r="Q20" s="64"/>
      <c r="R20" s="65" t="s">
        <v>25</v>
      </c>
      <c r="S20" s="27"/>
      <c r="T20" s="9" t="e">
        <f>I20*(100%+I$3)</f>
        <v>#VALUE!</v>
      </c>
      <c r="U20" s="9">
        <f t="shared" si="5"/>
        <v>1036</v>
      </c>
      <c r="V20" s="9">
        <f t="shared" si="5"/>
        <v>172989.59999999998</v>
      </c>
      <c r="W20" s="9" t="e">
        <f t="shared" si="5"/>
        <v>#VALUE!</v>
      </c>
      <c r="X20" s="9">
        <f t="shared" si="5"/>
        <v>99.399999999999991</v>
      </c>
      <c r="Y20" s="9">
        <f t="shared" si="5"/>
        <v>0</v>
      </c>
      <c r="Z20" s="9">
        <f t="shared" si="5"/>
        <v>0</v>
      </c>
      <c r="AA20" s="9">
        <f t="shared" si="5"/>
        <v>0</v>
      </c>
      <c r="AB20" s="9">
        <f t="shared" si="5"/>
        <v>0</v>
      </c>
      <c r="AC20" s="9" t="e">
        <f t="shared" si="5"/>
        <v>#VALUE!</v>
      </c>
      <c r="AD20" s="9"/>
    </row>
    <row r="21" spans="2:30" ht="16.5" customHeight="1" x14ac:dyDescent="0.3">
      <c r="B21" s="79" t="s">
        <v>16</v>
      </c>
      <c r="C21" s="97" t="str">
        <f>CHOOSE(MATCH(MIN(I22:R22),$I22:$R22,0),$I$4,$J$4,$K$4,$L$4,$M$4,$N$4,$O$4,$P$4,$Q$4,$R$4)</f>
        <v>OMEGA SAT</v>
      </c>
      <c r="D21" s="31">
        <v>3</v>
      </c>
      <c r="E21" s="32"/>
      <c r="F21" s="33" t="s">
        <v>17</v>
      </c>
      <c r="G21" s="34" t="s">
        <v>18</v>
      </c>
      <c r="H21" s="35" t="s">
        <v>19</v>
      </c>
      <c r="I21" s="36">
        <f>I22*$D21</f>
        <v>1500</v>
      </c>
      <c r="J21" s="37">
        <f>J22*$D21</f>
        <v>4.5</v>
      </c>
      <c r="K21" s="38">
        <f>K22*$D21</f>
        <v>360</v>
      </c>
      <c r="L21" s="39">
        <f>L22*$D21</f>
        <v>600</v>
      </c>
      <c r="M21" s="89">
        <f>M22*$D21</f>
        <v>214.27499999999998</v>
      </c>
      <c r="N21" s="84"/>
      <c r="O21" s="40"/>
      <c r="P21" s="41"/>
      <c r="Q21" s="42"/>
      <c r="R21" s="43">
        <f>R22*D21</f>
        <v>900</v>
      </c>
      <c r="V21" s="9"/>
      <c r="W21" s="9"/>
      <c r="X21" s="9"/>
      <c r="Y21" s="9"/>
      <c r="Z21" s="9"/>
      <c r="AA21" s="9"/>
      <c r="AB21" s="9"/>
      <c r="AC21" s="9"/>
      <c r="AD21" s="9"/>
    </row>
    <row r="22" spans="2:30" ht="16.5" x14ac:dyDescent="0.3">
      <c r="B22" s="80" t="s">
        <v>20</v>
      </c>
      <c r="C22" s="98"/>
      <c r="D22" s="44"/>
      <c r="E22" s="45"/>
      <c r="F22" s="46"/>
      <c r="G22" s="47"/>
      <c r="H22" s="48" t="s">
        <v>21</v>
      </c>
      <c r="I22" s="49">
        <v>500</v>
      </c>
      <c r="J22" s="50">
        <v>1.5</v>
      </c>
      <c r="K22" s="51">
        <v>120</v>
      </c>
      <c r="L22" s="52">
        <v>200</v>
      </c>
      <c r="M22" s="91">
        <v>71.424999999999997</v>
      </c>
      <c r="N22" s="22">
        <v>80</v>
      </c>
      <c r="O22" s="23"/>
      <c r="P22" s="24"/>
      <c r="Q22" s="25"/>
      <c r="R22" s="53">
        <v>300</v>
      </c>
      <c r="S22" s="27"/>
      <c r="T22" s="9">
        <f>I22*(100%+I$3)</f>
        <v>700</v>
      </c>
      <c r="U22" s="9">
        <f t="shared" ref="U22:AC23" si="6">J22*(100%+J$3)</f>
        <v>2.0999999999999996</v>
      </c>
      <c r="V22" s="9">
        <f t="shared" si="6"/>
        <v>168</v>
      </c>
      <c r="W22" s="9">
        <f t="shared" si="6"/>
        <v>280</v>
      </c>
      <c r="X22" s="9">
        <f t="shared" si="6"/>
        <v>99.99499999999999</v>
      </c>
      <c r="Y22" s="9">
        <f t="shared" si="6"/>
        <v>112</v>
      </c>
      <c r="Z22" s="9">
        <f t="shared" si="6"/>
        <v>0</v>
      </c>
      <c r="AA22" s="9">
        <f t="shared" si="6"/>
        <v>0</v>
      </c>
      <c r="AB22" s="9">
        <f t="shared" si="6"/>
        <v>0</v>
      </c>
      <c r="AC22" s="9">
        <f t="shared" si="6"/>
        <v>420</v>
      </c>
      <c r="AD22" s="9"/>
    </row>
    <row r="23" spans="2:30" ht="17.25" thickBot="1" x14ac:dyDescent="0.35">
      <c r="B23" s="81" t="s">
        <v>22</v>
      </c>
      <c r="C23" s="99">
        <f>CHOOSE(MATCH(MIN(I22:R22),$I22:$R22,0),$I23,$J23,$K23,$L23,$M23,$N23,$O23,$P23,$Q23,$R23)</f>
        <v>1010101</v>
      </c>
      <c r="D23" s="44"/>
      <c r="E23" s="54"/>
      <c r="F23" s="55"/>
      <c r="G23" s="56"/>
      <c r="H23" s="57" t="s">
        <v>23</v>
      </c>
      <c r="I23" s="58" t="s">
        <v>24</v>
      </c>
      <c r="J23" s="59">
        <v>1010101</v>
      </c>
      <c r="K23" s="60">
        <v>123564</v>
      </c>
      <c r="L23" s="61"/>
      <c r="M23" s="93">
        <v>71</v>
      </c>
      <c r="N23" s="85"/>
      <c r="O23" s="62"/>
      <c r="P23" s="63"/>
      <c r="Q23" s="64"/>
      <c r="R23" s="65" t="s">
        <v>25</v>
      </c>
      <c r="S23" s="27"/>
      <c r="T23" s="9" t="e">
        <f>I23*(100%+I$3)</f>
        <v>#VALUE!</v>
      </c>
      <c r="U23" s="9">
        <f t="shared" si="6"/>
        <v>1414141.4</v>
      </c>
      <c r="V23" s="9">
        <f t="shared" si="6"/>
        <v>172989.59999999998</v>
      </c>
      <c r="W23" s="9">
        <f t="shared" si="6"/>
        <v>0</v>
      </c>
      <c r="X23" s="9">
        <f t="shared" si="6"/>
        <v>99.399999999999991</v>
      </c>
      <c r="Y23" s="9">
        <f t="shared" si="6"/>
        <v>0</v>
      </c>
      <c r="Z23" s="9">
        <f t="shared" si="6"/>
        <v>0</v>
      </c>
      <c r="AA23" s="9">
        <f t="shared" si="6"/>
        <v>0</v>
      </c>
      <c r="AB23" s="9">
        <f t="shared" si="6"/>
        <v>0</v>
      </c>
      <c r="AC23" s="9" t="e">
        <f t="shared" si="6"/>
        <v>#VALUE!</v>
      </c>
      <c r="AD23" s="9"/>
    </row>
    <row r="24" spans="2:30" ht="16.5" customHeight="1" x14ac:dyDescent="0.3">
      <c r="B24" s="79" t="s">
        <v>16</v>
      </c>
      <c r="C24" s="100" t="str">
        <f>CHOOSE(MATCH(MIN(I25:R25),$I25:$R25,0),$I$4,$J$4,$K$4,$L$4,$M$4,$N$4,$O$4,$P$4,$Q$4,$R$4)</f>
        <v>DICOMP</v>
      </c>
      <c r="D24" s="31">
        <v>3</v>
      </c>
      <c r="E24" s="32"/>
      <c r="F24" s="33" t="s">
        <v>17</v>
      </c>
      <c r="G24" s="34" t="s">
        <v>18</v>
      </c>
      <c r="H24" s="35" t="s">
        <v>19</v>
      </c>
      <c r="I24" s="36">
        <f>I25*$D24</f>
        <v>6</v>
      </c>
      <c r="J24" s="37">
        <f>J25*$D24</f>
        <v>2733</v>
      </c>
      <c r="K24" s="38">
        <f>K25*$D24</f>
        <v>360</v>
      </c>
      <c r="L24" s="39">
        <f>L25*$D24</f>
        <v>600</v>
      </c>
      <c r="M24" s="89">
        <f>M25*$D24</f>
        <v>214.27499999999998</v>
      </c>
      <c r="N24" s="84"/>
      <c r="O24" s="40"/>
      <c r="P24" s="41"/>
      <c r="Q24" s="42"/>
      <c r="R24" s="43">
        <f>R25*D24</f>
        <v>900</v>
      </c>
      <c r="V24" s="9"/>
      <c r="W24" s="9"/>
      <c r="X24" s="9"/>
      <c r="Y24" s="9"/>
      <c r="Z24" s="9"/>
      <c r="AA24" s="9"/>
      <c r="AB24" s="9"/>
      <c r="AC24" s="9"/>
      <c r="AD24" s="9"/>
    </row>
    <row r="25" spans="2:30" ht="16.5" x14ac:dyDescent="0.3">
      <c r="B25" s="80" t="s">
        <v>20</v>
      </c>
      <c r="C25" s="101"/>
      <c r="D25" s="44"/>
      <c r="E25" s="45"/>
      <c r="F25" s="46"/>
      <c r="G25" s="47"/>
      <c r="H25" s="48" t="s">
        <v>21</v>
      </c>
      <c r="I25" s="49">
        <v>2</v>
      </c>
      <c r="J25" s="50">
        <v>911</v>
      </c>
      <c r="K25" s="51">
        <v>120</v>
      </c>
      <c r="L25" s="52">
        <v>200</v>
      </c>
      <c r="M25" s="91">
        <v>71.424999999999997</v>
      </c>
      <c r="N25" s="22">
        <v>80</v>
      </c>
      <c r="O25" s="23"/>
      <c r="P25" s="24"/>
      <c r="Q25" s="25"/>
      <c r="R25" s="53">
        <v>300</v>
      </c>
      <c r="S25" s="27"/>
      <c r="T25" s="9">
        <f>I25*(100%+I$3)</f>
        <v>2.8</v>
      </c>
      <c r="U25" s="9">
        <f t="shared" ref="U25:AC26" si="7">J25*(100%+J$3)</f>
        <v>1275.3999999999999</v>
      </c>
      <c r="V25" s="9">
        <f t="shared" si="7"/>
        <v>168</v>
      </c>
      <c r="W25" s="9">
        <f t="shared" si="7"/>
        <v>280</v>
      </c>
      <c r="X25" s="9">
        <f t="shared" si="7"/>
        <v>99.99499999999999</v>
      </c>
      <c r="Y25" s="9">
        <f t="shared" si="7"/>
        <v>112</v>
      </c>
      <c r="Z25" s="9">
        <f t="shared" si="7"/>
        <v>0</v>
      </c>
      <c r="AA25" s="9">
        <f t="shared" si="7"/>
        <v>0</v>
      </c>
      <c r="AB25" s="9">
        <f t="shared" si="7"/>
        <v>0</v>
      </c>
      <c r="AC25" s="9">
        <f t="shared" si="7"/>
        <v>420</v>
      </c>
      <c r="AD25" s="9"/>
    </row>
    <row r="26" spans="2:30" ht="17.25" thickBot="1" x14ac:dyDescent="0.35">
      <c r="B26" s="81" t="s">
        <v>22</v>
      </c>
      <c r="C26" s="102" t="str">
        <f>CHOOSE(MATCH(MIN(I25:R25),$I25:$R25,0),$I26,$J26,$K26,$L26,$M26,$N26,$O26,$P26,$Q26,$R26)</f>
        <v>D 000514</v>
      </c>
      <c r="D26" s="44"/>
      <c r="E26" s="54"/>
      <c r="F26" s="55"/>
      <c r="G26" s="56"/>
      <c r="H26" s="57" t="s">
        <v>23</v>
      </c>
      <c r="I26" s="58" t="s">
        <v>24</v>
      </c>
      <c r="J26" s="59">
        <v>740</v>
      </c>
      <c r="K26" s="60">
        <v>123564</v>
      </c>
      <c r="L26" s="61"/>
      <c r="M26" s="93">
        <v>71</v>
      </c>
      <c r="N26" s="85"/>
      <c r="O26" s="62"/>
      <c r="P26" s="63"/>
      <c r="Q26" s="64"/>
      <c r="R26" s="65" t="s">
        <v>25</v>
      </c>
      <c r="S26" s="27"/>
      <c r="T26" s="9" t="e">
        <f>I26*(100%+I$3)</f>
        <v>#VALUE!</v>
      </c>
      <c r="U26" s="9">
        <f t="shared" si="7"/>
        <v>1036</v>
      </c>
      <c r="V26" s="9">
        <f t="shared" si="7"/>
        <v>172989.59999999998</v>
      </c>
      <c r="W26" s="9">
        <f t="shared" si="7"/>
        <v>0</v>
      </c>
      <c r="X26" s="9">
        <f t="shared" si="7"/>
        <v>99.399999999999991</v>
      </c>
      <c r="Y26" s="9">
        <f t="shared" si="7"/>
        <v>0</v>
      </c>
      <c r="Z26" s="9">
        <f t="shared" si="7"/>
        <v>0</v>
      </c>
      <c r="AA26" s="9">
        <f t="shared" si="7"/>
        <v>0</v>
      </c>
      <c r="AB26" s="9">
        <f t="shared" si="7"/>
        <v>0</v>
      </c>
      <c r="AC26" s="9" t="e">
        <f t="shared" si="7"/>
        <v>#VALUE!</v>
      </c>
      <c r="AD26" s="9"/>
    </row>
    <row r="27" spans="2:30" ht="16.5" customHeight="1" x14ac:dyDescent="0.3">
      <c r="B27" s="79" t="s">
        <v>16</v>
      </c>
      <c r="C27" s="103" t="str">
        <f>CHOOSE(MATCH(MIN(I28:R28),$I28:$R28,0),$I$4,$J$4,$K$4,$L$4,$M$4,$N$4,$O$4,$P$4,$Q$4,$R$4)</f>
        <v>ROUTE 66</v>
      </c>
      <c r="D27" s="31">
        <v>3</v>
      </c>
      <c r="E27" s="32"/>
      <c r="F27" s="33" t="s">
        <v>17</v>
      </c>
      <c r="G27" s="34" t="s">
        <v>18</v>
      </c>
      <c r="H27" s="35" t="s">
        <v>19</v>
      </c>
      <c r="I27" s="36">
        <f>I28*$D27</f>
        <v>1500</v>
      </c>
      <c r="J27" s="37">
        <f>J28*$D27</f>
        <v>299997</v>
      </c>
      <c r="K27" s="38">
        <f>K28*$D27</f>
        <v>360</v>
      </c>
      <c r="L27" s="39">
        <f>L28*$D27</f>
        <v>3</v>
      </c>
      <c r="M27" s="89">
        <f>M28*$D27</f>
        <v>214.27499999999998</v>
      </c>
      <c r="N27" s="84"/>
      <c r="O27" s="40"/>
      <c r="P27" s="41"/>
      <c r="Q27" s="42"/>
      <c r="R27" s="43">
        <f>R28*D27</f>
        <v>900</v>
      </c>
      <c r="V27" s="9"/>
      <c r="W27" s="9"/>
      <c r="X27" s="9"/>
      <c r="Y27" s="9"/>
      <c r="Z27" s="9"/>
      <c r="AA27" s="9"/>
      <c r="AB27" s="9"/>
      <c r="AC27" s="9"/>
      <c r="AD27" s="9"/>
    </row>
    <row r="28" spans="2:30" ht="16.5" x14ac:dyDescent="0.3">
      <c r="B28" s="80" t="s">
        <v>20</v>
      </c>
      <c r="C28" s="104"/>
      <c r="D28" s="44"/>
      <c r="E28" s="45"/>
      <c r="F28" s="46"/>
      <c r="G28" s="47"/>
      <c r="H28" s="48" t="s">
        <v>21</v>
      </c>
      <c r="I28" s="49">
        <v>500</v>
      </c>
      <c r="J28" s="50">
        <v>99999</v>
      </c>
      <c r="K28" s="51">
        <v>120</v>
      </c>
      <c r="L28" s="52">
        <v>1</v>
      </c>
      <c r="M28" s="91">
        <v>71.424999999999997</v>
      </c>
      <c r="N28" s="22">
        <v>80</v>
      </c>
      <c r="O28" s="23"/>
      <c r="P28" s="24"/>
      <c r="Q28" s="25"/>
      <c r="R28" s="53">
        <v>300</v>
      </c>
      <c r="S28" s="27"/>
      <c r="T28" s="9">
        <f>I28*(100%+I$3)</f>
        <v>700</v>
      </c>
      <c r="U28" s="9">
        <f t="shared" ref="U28:AC29" si="8">J28*(100%+J$3)</f>
        <v>139998.59999999998</v>
      </c>
      <c r="V28" s="9">
        <f t="shared" si="8"/>
        <v>168</v>
      </c>
      <c r="W28" s="9">
        <f t="shared" si="8"/>
        <v>1.4</v>
      </c>
      <c r="X28" s="9">
        <f t="shared" si="8"/>
        <v>99.99499999999999</v>
      </c>
      <c r="Y28" s="9">
        <f t="shared" si="8"/>
        <v>112</v>
      </c>
      <c r="Z28" s="9">
        <f t="shared" si="8"/>
        <v>0</v>
      </c>
      <c r="AA28" s="9">
        <f t="shared" si="8"/>
        <v>0</v>
      </c>
      <c r="AB28" s="9">
        <f t="shared" si="8"/>
        <v>0</v>
      </c>
      <c r="AC28" s="9">
        <f t="shared" si="8"/>
        <v>420</v>
      </c>
      <c r="AD28" s="9"/>
    </row>
    <row r="29" spans="2:30" ht="17.25" thickBot="1" x14ac:dyDescent="0.35">
      <c r="B29" s="81" t="s">
        <v>22</v>
      </c>
      <c r="C29" s="105" t="str">
        <f>CHOOSE(MATCH(MIN(I28:R28),$I28:$R28,0),$I29,$J29,$K29,$L29,$M29,$N29,$O29,$P29,$Q29,$R29)</f>
        <v>45R32A</v>
      </c>
      <c r="D29" s="44"/>
      <c r="E29" s="54"/>
      <c r="F29" s="55"/>
      <c r="G29" s="56"/>
      <c r="H29" s="57" t="s">
        <v>23</v>
      </c>
      <c r="I29" s="58" t="s">
        <v>24</v>
      </c>
      <c r="J29" s="59">
        <v>151515</v>
      </c>
      <c r="K29" s="60">
        <v>123564</v>
      </c>
      <c r="L29" s="61" t="s">
        <v>27</v>
      </c>
      <c r="M29" s="93">
        <v>71</v>
      </c>
      <c r="N29" s="85"/>
      <c r="O29" s="62"/>
      <c r="P29" s="63"/>
      <c r="Q29" s="64"/>
      <c r="R29" s="65" t="s">
        <v>25</v>
      </c>
      <c r="S29" s="27"/>
      <c r="T29" s="9" t="e">
        <f>I29*(100%+I$3)</f>
        <v>#VALUE!</v>
      </c>
      <c r="U29" s="9">
        <f t="shared" si="8"/>
        <v>212121</v>
      </c>
      <c r="V29" s="9">
        <f t="shared" si="8"/>
        <v>172989.59999999998</v>
      </c>
      <c r="W29" s="9" t="e">
        <f t="shared" si="8"/>
        <v>#VALUE!</v>
      </c>
      <c r="X29" s="9">
        <f t="shared" si="8"/>
        <v>99.399999999999991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 t="e">
        <f t="shared" si="8"/>
        <v>#VALUE!</v>
      </c>
      <c r="AD29" s="9"/>
    </row>
    <row r="30" spans="2:30" ht="16.5" customHeight="1" x14ac:dyDescent="0.3">
      <c r="B30" s="79" t="s">
        <v>16</v>
      </c>
      <c r="C30" s="97" t="str">
        <f>CHOOSE(MATCH(MIN(I31:R31),$I31:$R31,0),$I$4,$J$4,$K$4,$L$4,$M$4,$N$4,$O$4,$P$4,$Q$4,$R$4)</f>
        <v>OMEGA SAT</v>
      </c>
      <c r="D30" s="31">
        <v>3</v>
      </c>
      <c r="E30" s="32"/>
      <c r="F30" s="33" t="s">
        <v>17</v>
      </c>
      <c r="G30" s="34" t="s">
        <v>18</v>
      </c>
      <c r="H30" s="35" t="s">
        <v>19</v>
      </c>
      <c r="I30" s="36">
        <f>I31*$D30</f>
        <v>1500</v>
      </c>
      <c r="J30" s="37">
        <f>J31*$D30</f>
        <v>4.5</v>
      </c>
      <c r="K30" s="38">
        <f>K31*$D30</f>
        <v>360</v>
      </c>
      <c r="L30" s="39">
        <f>L31*$D30</f>
        <v>600</v>
      </c>
      <c r="M30" s="89">
        <f>M31*$D30</f>
        <v>214.27499999999998</v>
      </c>
      <c r="N30" s="84"/>
      <c r="O30" s="40"/>
      <c r="P30" s="41"/>
      <c r="Q30" s="42"/>
      <c r="R30" s="43">
        <f>R31*D30</f>
        <v>900</v>
      </c>
      <c r="V30" s="9"/>
      <c r="W30" s="9"/>
      <c r="X30" s="9"/>
      <c r="Y30" s="9"/>
      <c r="Z30" s="9"/>
      <c r="AA30" s="9"/>
      <c r="AB30" s="9"/>
      <c r="AC30" s="9"/>
      <c r="AD30" s="9"/>
    </row>
    <row r="31" spans="2:30" ht="16.5" x14ac:dyDescent="0.3">
      <c r="B31" s="80" t="s">
        <v>20</v>
      </c>
      <c r="C31" s="98"/>
      <c r="D31" s="44"/>
      <c r="E31" s="45"/>
      <c r="F31" s="46"/>
      <c r="G31" s="47"/>
      <c r="H31" s="48" t="s">
        <v>21</v>
      </c>
      <c r="I31" s="49">
        <v>500</v>
      </c>
      <c r="J31" s="50">
        <v>1.5</v>
      </c>
      <c r="K31" s="51">
        <v>120</v>
      </c>
      <c r="L31" s="52">
        <v>200</v>
      </c>
      <c r="M31" s="91">
        <v>71.424999999999997</v>
      </c>
      <c r="N31" s="22">
        <v>80</v>
      </c>
      <c r="O31" s="23"/>
      <c r="P31" s="24"/>
      <c r="Q31" s="25"/>
      <c r="R31" s="53">
        <v>300</v>
      </c>
      <c r="S31" s="27"/>
      <c r="T31" s="9">
        <f>I31*(100%+I$3)</f>
        <v>700</v>
      </c>
      <c r="U31" s="9">
        <f t="shared" ref="U31:AC32" si="9">J31*(100%+J$3)</f>
        <v>2.0999999999999996</v>
      </c>
      <c r="V31" s="9">
        <f t="shared" si="9"/>
        <v>168</v>
      </c>
      <c r="W31" s="9">
        <f t="shared" si="9"/>
        <v>280</v>
      </c>
      <c r="X31" s="9">
        <f t="shared" si="9"/>
        <v>99.99499999999999</v>
      </c>
      <c r="Y31" s="9">
        <f t="shared" si="9"/>
        <v>112</v>
      </c>
      <c r="Z31" s="9">
        <f t="shared" si="9"/>
        <v>0</v>
      </c>
      <c r="AA31" s="9">
        <f t="shared" si="9"/>
        <v>0</v>
      </c>
      <c r="AB31" s="9">
        <f t="shared" si="9"/>
        <v>0</v>
      </c>
      <c r="AC31" s="9">
        <f t="shared" si="9"/>
        <v>420</v>
      </c>
      <c r="AD31" s="9"/>
    </row>
    <row r="32" spans="2:30" ht="17.25" thickBot="1" x14ac:dyDescent="0.35">
      <c r="B32" s="81" t="s">
        <v>22</v>
      </c>
      <c r="C32" s="99" t="str">
        <f>CHOOSE(MATCH(MIN(I31:R31),$I31:$R31,0),$I32,$J32,$K32,$L32,$M32,$N32,$O32,$P32,$Q32,$R32)</f>
        <v>SSSSSSS</v>
      </c>
      <c r="D32" s="44"/>
      <c r="E32" s="54"/>
      <c r="F32" s="55"/>
      <c r="G32" s="56"/>
      <c r="H32" s="57" t="s">
        <v>23</v>
      </c>
      <c r="I32" s="58" t="s">
        <v>24</v>
      </c>
      <c r="J32" s="59" t="s">
        <v>28</v>
      </c>
      <c r="K32" s="60">
        <v>123564</v>
      </c>
      <c r="L32" s="61"/>
      <c r="M32" s="93">
        <v>71</v>
      </c>
      <c r="N32" s="85"/>
      <c r="O32" s="62"/>
      <c r="P32" s="63"/>
      <c r="Q32" s="64"/>
      <c r="R32" s="65" t="s">
        <v>25</v>
      </c>
      <c r="S32" s="27"/>
      <c r="T32" s="9" t="e">
        <f>I32*(100%+I$3)</f>
        <v>#VALUE!</v>
      </c>
      <c r="U32" s="9" t="e">
        <f t="shared" si="9"/>
        <v>#VALUE!</v>
      </c>
      <c r="V32" s="9">
        <f t="shared" si="9"/>
        <v>172989.59999999998</v>
      </c>
      <c r="W32" s="9">
        <f t="shared" si="9"/>
        <v>0</v>
      </c>
      <c r="X32" s="9">
        <f t="shared" si="9"/>
        <v>99.399999999999991</v>
      </c>
      <c r="Y32" s="9">
        <f t="shared" si="9"/>
        <v>0</v>
      </c>
      <c r="Z32" s="9">
        <f t="shared" si="9"/>
        <v>0</v>
      </c>
      <c r="AA32" s="9">
        <f t="shared" si="9"/>
        <v>0</v>
      </c>
      <c r="AB32" s="9">
        <f t="shared" si="9"/>
        <v>0</v>
      </c>
      <c r="AC32" s="9" t="e">
        <f t="shared" si="9"/>
        <v>#VALUE!</v>
      </c>
      <c r="AD32" s="9"/>
    </row>
    <row r="33" spans="2:30" ht="16.5" customHeight="1" x14ac:dyDescent="0.3">
      <c r="B33" s="79" t="s">
        <v>16</v>
      </c>
      <c r="C33" s="94" t="str">
        <f>CHOOSE(MATCH(MIN(I34:R34),$I34:$R34,0),$I$4,$J$4,$K$4,$L$4,$M$4,$N$4,$O$4,$P$4,$Q$4,$R$4)</f>
        <v>ODERÇO</v>
      </c>
      <c r="D33" s="31">
        <v>3</v>
      </c>
      <c r="E33" s="32"/>
      <c r="F33" s="33" t="s">
        <v>17</v>
      </c>
      <c r="G33" s="34" t="s">
        <v>18</v>
      </c>
      <c r="H33" s="35" t="s">
        <v>19</v>
      </c>
      <c r="I33" s="36">
        <f>I34*$D33</f>
        <v>1500</v>
      </c>
      <c r="J33" s="37">
        <f>J34*$D33</f>
        <v>2997</v>
      </c>
      <c r="K33" s="38">
        <f>K34*$D33</f>
        <v>360</v>
      </c>
      <c r="L33" s="39">
        <f>L34*$D33</f>
        <v>600</v>
      </c>
      <c r="M33" s="89">
        <f>M34*$D33</f>
        <v>2100</v>
      </c>
      <c r="N33" s="84"/>
      <c r="O33" s="40"/>
      <c r="P33" s="41"/>
      <c r="Q33" s="42"/>
      <c r="R33" s="43">
        <f>R34*D33</f>
        <v>900</v>
      </c>
      <c r="V33" s="9"/>
      <c r="W33" s="9"/>
      <c r="X33" s="9"/>
      <c r="Y33" s="9"/>
      <c r="Z33" s="9"/>
      <c r="AA33" s="9"/>
      <c r="AB33" s="9"/>
      <c r="AC33" s="9"/>
      <c r="AD33" s="9"/>
    </row>
    <row r="34" spans="2:30" ht="16.5" x14ac:dyDescent="0.3">
      <c r="B34" s="80" t="s">
        <v>20</v>
      </c>
      <c r="C34" s="95"/>
      <c r="D34" s="44"/>
      <c r="E34" s="45"/>
      <c r="F34" s="46"/>
      <c r="G34" s="47"/>
      <c r="H34" s="48" t="s">
        <v>21</v>
      </c>
      <c r="I34" s="49">
        <v>500</v>
      </c>
      <c r="J34" s="50">
        <v>999</v>
      </c>
      <c r="K34" s="51">
        <v>120</v>
      </c>
      <c r="L34" s="52">
        <v>200</v>
      </c>
      <c r="M34" s="91">
        <v>700</v>
      </c>
      <c r="N34" s="22">
        <v>800</v>
      </c>
      <c r="O34" s="23"/>
      <c r="P34" s="24"/>
      <c r="Q34" s="25"/>
      <c r="R34" s="53">
        <v>300</v>
      </c>
      <c r="S34" s="27"/>
      <c r="T34" s="9">
        <f>I34*(100%+I$3)</f>
        <v>700</v>
      </c>
      <c r="U34" s="9">
        <f t="shared" ref="U34:AC35" si="10">J34*(100%+J$3)</f>
        <v>1398.6</v>
      </c>
      <c r="V34" s="9">
        <f t="shared" si="10"/>
        <v>168</v>
      </c>
      <c r="W34" s="9">
        <f t="shared" si="10"/>
        <v>280</v>
      </c>
      <c r="X34" s="9">
        <f t="shared" si="10"/>
        <v>979.99999999999989</v>
      </c>
      <c r="Y34" s="9">
        <f t="shared" si="10"/>
        <v>1120</v>
      </c>
      <c r="Z34" s="9">
        <f t="shared" si="10"/>
        <v>0</v>
      </c>
      <c r="AA34" s="9">
        <f t="shared" si="10"/>
        <v>0</v>
      </c>
      <c r="AB34" s="9">
        <f t="shared" si="10"/>
        <v>0</v>
      </c>
      <c r="AC34" s="9">
        <f t="shared" si="10"/>
        <v>420</v>
      </c>
      <c r="AD34" s="9"/>
    </row>
    <row r="35" spans="2:30" ht="17.25" thickBot="1" x14ac:dyDescent="0.35">
      <c r="B35" s="81" t="s">
        <v>22</v>
      </c>
      <c r="C35" s="96" t="str">
        <f>CHOOSE(MATCH(MIN(I34:R34),$I34:$R34,0),$I35,$J35,$K35,$L35,$M35,$N35,$O35,$P35,$Q35,$R35)</f>
        <v>FFFFFFF</v>
      </c>
      <c r="D35" s="44"/>
      <c r="E35" s="54"/>
      <c r="F35" s="55"/>
      <c r="G35" s="56"/>
      <c r="H35" s="57" t="s">
        <v>23</v>
      </c>
      <c r="I35" s="58" t="s">
        <v>24</v>
      </c>
      <c r="J35" s="59">
        <v>740</v>
      </c>
      <c r="K35" s="60" t="s">
        <v>29</v>
      </c>
      <c r="L35" s="61"/>
      <c r="M35" s="93">
        <v>71</v>
      </c>
      <c r="N35" s="85"/>
      <c r="O35" s="62"/>
      <c r="P35" s="63"/>
      <c r="Q35" s="64"/>
      <c r="R35" s="65" t="s">
        <v>25</v>
      </c>
      <c r="S35" s="27"/>
      <c r="T35" s="9" t="e">
        <f>I35*(100%+I$3)</f>
        <v>#VALUE!</v>
      </c>
      <c r="U35" s="9">
        <f t="shared" si="10"/>
        <v>1036</v>
      </c>
      <c r="V35" s="9" t="e">
        <f t="shared" si="10"/>
        <v>#VALUE!</v>
      </c>
      <c r="W35" s="9">
        <f t="shared" si="10"/>
        <v>0</v>
      </c>
      <c r="X35" s="9">
        <f t="shared" si="10"/>
        <v>99.399999999999991</v>
      </c>
      <c r="Y35" s="9">
        <f t="shared" si="10"/>
        <v>0</v>
      </c>
      <c r="Z35" s="9">
        <f t="shared" si="10"/>
        <v>0</v>
      </c>
      <c r="AA35" s="9">
        <f t="shared" si="10"/>
        <v>0</v>
      </c>
      <c r="AB35" s="9">
        <f t="shared" si="10"/>
        <v>0</v>
      </c>
      <c r="AC35" s="9" t="e">
        <f t="shared" si="10"/>
        <v>#VALUE!</v>
      </c>
      <c r="AD35" s="9"/>
    </row>
    <row r="36" spans="2:30" ht="16.5" customHeight="1" x14ac:dyDescent="0.3">
      <c r="B36" s="79" t="s">
        <v>16</v>
      </c>
      <c r="C36" s="88" t="str">
        <f>CHOOSE(MATCH(MIN(I37:R37),$I37:$R37,0),$I$4,$J$4,$K$4,$L$4,$M$4,$N$4,$O$4,$P$4,$Q$4,$R$4)</f>
        <v>MERC. LIVRE</v>
      </c>
      <c r="D36" s="31">
        <v>3</v>
      </c>
      <c r="E36" s="32"/>
      <c r="F36" s="33" t="s">
        <v>17</v>
      </c>
      <c r="G36" s="34" t="s">
        <v>18</v>
      </c>
      <c r="H36" s="35" t="s">
        <v>19</v>
      </c>
      <c r="I36" s="36">
        <f>I37*$D36</f>
        <v>1500</v>
      </c>
      <c r="J36" s="37">
        <f>J37*$D36</f>
        <v>299997</v>
      </c>
      <c r="K36" s="38">
        <f>K37*$D36</f>
        <v>360</v>
      </c>
      <c r="L36" s="39">
        <f>L37*$D36</f>
        <v>600</v>
      </c>
      <c r="M36" s="89">
        <f>M37*$D36</f>
        <v>214.27499999999998</v>
      </c>
      <c r="N36" s="84"/>
      <c r="O36" s="40"/>
      <c r="P36" s="41"/>
      <c r="Q36" s="42"/>
      <c r="R36" s="43">
        <f>R37*D36</f>
        <v>900</v>
      </c>
      <c r="V36" s="9"/>
      <c r="W36" s="9"/>
      <c r="X36" s="9"/>
      <c r="Y36" s="9"/>
      <c r="Z36" s="9"/>
      <c r="AA36" s="9"/>
      <c r="AB36" s="9"/>
      <c r="AC36" s="9"/>
      <c r="AD36" s="9"/>
    </row>
    <row r="37" spans="2:30" ht="16.5" x14ac:dyDescent="0.3">
      <c r="B37" s="80" t="s">
        <v>20</v>
      </c>
      <c r="C37" s="90"/>
      <c r="D37" s="44"/>
      <c r="E37" s="45"/>
      <c r="F37" s="46"/>
      <c r="G37" s="47"/>
      <c r="H37" s="48" t="s">
        <v>21</v>
      </c>
      <c r="I37" s="49">
        <v>500</v>
      </c>
      <c r="J37" s="50">
        <v>99999</v>
      </c>
      <c r="K37" s="51">
        <v>120</v>
      </c>
      <c r="L37" s="52">
        <v>200</v>
      </c>
      <c r="M37" s="91">
        <v>71.424999999999997</v>
      </c>
      <c r="N37" s="22">
        <v>80</v>
      </c>
      <c r="O37" s="23"/>
      <c r="P37" s="24"/>
      <c r="Q37" s="25"/>
      <c r="R37" s="53">
        <v>300</v>
      </c>
      <c r="S37" s="27"/>
      <c r="T37" s="9">
        <f>I37*(100%+I$3)</f>
        <v>700</v>
      </c>
      <c r="U37" s="9">
        <f t="shared" ref="U37:AC38" si="11">J37*(100%+J$3)</f>
        <v>139998.59999999998</v>
      </c>
      <c r="V37" s="9">
        <f t="shared" si="11"/>
        <v>168</v>
      </c>
      <c r="W37" s="9">
        <f t="shared" si="11"/>
        <v>280</v>
      </c>
      <c r="X37" s="9">
        <f t="shared" si="11"/>
        <v>99.99499999999999</v>
      </c>
      <c r="Y37" s="9">
        <f t="shared" si="11"/>
        <v>112</v>
      </c>
      <c r="Z37" s="9">
        <f t="shared" si="11"/>
        <v>0</v>
      </c>
      <c r="AA37" s="9">
        <f t="shared" si="11"/>
        <v>0</v>
      </c>
      <c r="AB37" s="9">
        <f t="shared" si="11"/>
        <v>0</v>
      </c>
      <c r="AC37" s="9">
        <f t="shared" si="11"/>
        <v>420</v>
      </c>
      <c r="AD37" s="9"/>
    </row>
    <row r="38" spans="2:30" ht="17.25" thickBot="1" x14ac:dyDescent="0.35">
      <c r="B38" s="81" t="s">
        <v>22</v>
      </c>
      <c r="C38" s="92" t="str">
        <f>CHOOSE(MATCH(MIN(I37:R37),$I37:$R37,0),$I38,$J38,$K38,$L38,$M38,$N38,$O38,$P38,$Q38,$R38)</f>
        <v>RTRTYRTUUR</v>
      </c>
      <c r="D38" s="44"/>
      <c r="E38" s="54"/>
      <c r="F38" s="55"/>
      <c r="G38" s="56"/>
      <c r="H38" s="57" t="s">
        <v>23</v>
      </c>
      <c r="I38" s="58" t="s">
        <v>24</v>
      </c>
      <c r="J38" s="59">
        <v>740</v>
      </c>
      <c r="K38" s="60">
        <v>123564</v>
      </c>
      <c r="L38" s="61"/>
      <c r="M38" s="93" t="s">
        <v>30</v>
      </c>
      <c r="N38" s="85"/>
      <c r="O38" s="62"/>
      <c r="P38" s="63"/>
      <c r="Q38" s="64"/>
      <c r="R38" s="65" t="s">
        <v>25</v>
      </c>
      <c r="S38" s="27"/>
      <c r="T38" s="9" t="e">
        <f>I38*(100%+I$3)</f>
        <v>#VALUE!</v>
      </c>
      <c r="U38" s="9">
        <f t="shared" si="11"/>
        <v>1036</v>
      </c>
      <c r="V38" s="9">
        <f t="shared" si="11"/>
        <v>172989.59999999998</v>
      </c>
      <c r="W38" s="9">
        <f t="shared" si="11"/>
        <v>0</v>
      </c>
      <c r="X38" s="9" t="e">
        <f t="shared" si="11"/>
        <v>#VALUE!</v>
      </c>
      <c r="Y38" s="9">
        <f t="shared" si="11"/>
        <v>0</v>
      </c>
      <c r="Z38" s="9">
        <f t="shared" si="11"/>
        <v>0</v>
      </c>
      <c r="AA38" s="9">
        <f t="shared" si="11"/>
        <v>0</v>
      </c>
      <c r="AB38" s="9">
        <f t="shared" si="11"/>
        <v>0</v>
      </c>
      <c r="AC38" s="9" t="e">
        <f t="shared" si="11"/>
        <v>#VALUE!</v>
      </c>
      <c r="AD38" s="9"/>
    </row>
    <row r="39" spans="2:30" s="9" customFormat="1" ht="4.5" customHeight="1" x14ac:dyDescent="0.25">
      <c r="B39" s="66"/>
      <c r="C39" s="106"/>
      <c r="D39" s="67"/>
      <c r="E39" s="68"/>
      <c r="F39" s="69"/>
      <c r="G39" s="70"/>
      <c r="H39" s="71"/>
      <c r="I39" s="72"/>
      <c r="J39" s="72"/>
      <c r="K39" s="72"/>
      <c r="L39" s="72"/>
      <c r="M39" s="107"/>
      <c r="N39" s="68"/>
      <c r="O39" s="68"/>
      <c r="P39" s="68"/>
      <c r="Q39" s="68"/>
      <c r="R39" s="68"/>
      <c r="S39" s="27"/>
      <c r="V39" s="10"/>
      <c r="W39" s="11"/>
      <c r="X39" s="11"/>
      <c r="Y39" s="11"/>
      <c r="Z39" s="11"/>
      <c r="AA39" s="11"/>
    </row>
    <row r="40" spans="2:30" ht="17.25" thickBot="1" x14ac:dyDescent="0.35">
      <c r="B40" s="82"/>
      <c r="C40" s="108"/>
      <c r="D40" s="109"/>
      <c r="E40" s="110"/>
      <c r="F40" s="111" t="s">
        <v>16</v>
      </c>
      <c r="G40" s="112"/>
      <c r="H40" s="113" t="s">
        <v>16</v>
      </c>
      <c r="I40" s="114">
        <f>I33+I30+I27+I24+I21+I18+I15+I12+I9+I6</f>
        <v>12009</v>
      </c>
      <c r="J40" s="114">
        <f t="shared" ref="J40:M40" si="12">J33+J30+J27+J24+J21+J18+J15+J12+J9+J6</f>
        <v>911029.5</v>
      </c>
      <c r="K40" s="114">
        <f t="shared" si="12"/>
        <v>2886</v>
      </c>
      <c r="L40" s="114">
        <f t="shared" si="12"/>
        <v>4209</v>
      </c>
      <c r="M40" s="115">
        <f t="shared" si="12"/>
        <v>4028.4750000000008</v>
      </c>
      <c r="N40" s="74">
        <f>SUM(N5:N39)</f>
        <v>1600</v>
      </c>
      <c r="O40" s="74">
        <f>SUM(O5:O39)</f>
        <v>0</v>
      </c>
      <c r="P40" s="74">
        <f>SUM(P5:P39)</f>
        <v>0</v>
      </c>
      <c r="Q40" s="74">
        <f>SUM(Q5:Q39)</f>
        <v>0</v>
      </c>
      <c r="R40" s="74">
        <f>SUM(R5:R39)</f>
        <v>13200</v>
      </c>
      <c r="S40" s="9"/>
      <c r="U40" s="27"/>
      <c r="V40" s="9"/>
      <c r="W40" s="9"/>
      <c r="X40" s="10"/>
      <c r="AB40" s="11"/>
      <c r="AC40" s="11"/>
    </row>
    <row r="41" spans="2:30" ht="17.25" thickTop="1" x14ac:dyDescent="0.25">
      <c r="B41" s="75"/>
      <c r="C41" s="75"/>
      <c r="F41" s="76"/>
      <c r="H41" s="77"/>
      <c r="I41" s="78"/>
      <c r="J41" s="78"/>
      <c r="K41" s="78"/>
      <c r="L41" s="78"/>
      <c r="M41" s="78"/>
      <c r="N41" s="9"/>
      <c r="O41" s="9"/>
      <c r="P41" s="9"/>
      <c r="Q41" s="9"/>
      <c r="R41" s="9"/>
    </row>
  </sheetData>
  <mergeCells count="44">
    <mergeCell ref="C36:C37"/>
    <mergeCell ref="E36:E38"/>
    <mergeCell ref="F36:F38"/>
    <mergeCell ref="G36:G38"/>
    <mergeCell ref="C30:C31"/>
    <mergeCell ref="E30:E32"/>
    <mergeCell ref="F30:F32"/>
    <mergeCell ref="G30:G32"/>
    <mergeCell ref="C33:C34"/>
    <mergeCell ref="E33:E35"/>
    <mergeCell ref="F33:F35"/>
    <mergeCell ref="G33:G35"/>
    <mergeCell ref="C24:C25"/>
    <mergeCell ref="E24:E26"/>
    <mergeCell ref="F24:F26"/>
    <mergeCell ref="G24:G26"/>
    <mergeCell ref="C27:C28"/>
    <mergeCell ref="E27:E29"/>
    <mergeCell ref="F27:F29"/>
    <mergeCell ref="G27:G29"/>
    <mergeCell ref="C18:C19"/>
    <mergeCell ref="E18:E20"/>
    <mergeCell ref="F18:F20"/>
    <mergeCell ref="G18:G20"/>
    <mergeCell ref="C21:C22"/>
    <mergeCell ref="E21:E23"/>
    <mergeCell ref="F21:F23"/>
    <mergeCell ref="G21:G23"/>
    <mergeCell ref="C12:C13"/>
    <mergeCell ref="E12:E14"/>
    <mergeCell ref="F12:F14"/>
    <mergeCell ref="G12:G14"/>
    <mergeCell ref="C15:C16"/>
    <mergeCell ref="E15:E17"/>
    <mergeCell ref="F15:F17"/>
    <mergeCell ref="G15:G17"/>
    <mergeCell ref="C6:C7"/>
    <mergeCell ref="E6:E8"/>
    <mergeCell ref="F6:F8"/>
    <mergeCell ref="G6:G8"/>
    <mergeCell ref="C9:C10"/>
    <mergeCell ref="E9:E11"/>
    <mergeCell ref="F9:F11"/>
    <mergeCell ref="G9:G11"/>
  </mergeCells>
  <printOptions horizontalCentered="1" verticalCentered="1"/>
  <pageMargins left="0.31496062992125984" right="0" top="0" bottom="0" header="0" footer="0"/>
  <pageSetup paperSize="9" scale="96" orientation="landscape" verticalDpi="0" r:id="rId1"/>
  <colBreaks count="1" manualBreakCount="1">
    <brk id="13" max="40" man="1"/>
  </colBreaks>
  <ignoredErrors>
    <ignoredError sqref="C8:C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COTAÇÃO</vt:lpstr>
      <vt:lpstr>COTAÇÃO!Area_de_impressao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5iTECC 2017</dc:creator>
  <cp:lastModifiedBy>5iTECC 2017</cp:lastModifiedBy>
  <cp:lastPrinted>2017-07-17T04:11:13Z</cp:lastPrinted>
  <dcterms:created xsi:type="dcterms:W3CDTF">2017-07-17T04:07:12Z</dcterms:created>
  <dcterms:modified xsi:type="dcterms:W3CDTF">2017-07-17T04:13:34Z</dcterms:modified>
</cp:coreProperties>
</file>