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450"/>
  </bookViews>
  <sheets>
    <sheet name="00" sheetId="1" r:id="rId1"/>
    <sheet name="00 (Original)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4" i="1"/>
  <c r="M26" i="1" a="1"/>
  <c r="M26" i="1" s="1"/>
  <c r="L26" i="1" a="1"/>
  <c r="L26" i="1"/>
  <c r="K26" i="1" a="1"/>
  <c r="K26" i="1"/>
  <c r="J26" i="1" a="1"/>
  <c r="J26" i="1"/>
  <c r="M25" i="1" a="1"/>
  <c r="M25" i="1" s="1"/>
  <c r="L25" i="1" a="1"/>
  <c r="L25" i="1" s="1"/>
  <c r="K25" i="1" a="1"/>
  <c r="K25" i="1"/>
  <c r="J25" i="1" a="1"/>
  <c r="J25" i="1" s="1"/>
  <c r="M24" i="1" a="1"/>
  <c r="M24" i="1" s="1"/>
  <c r="L24" i="1" a="1"/>
  <c r="L24" i="1" s="1"/>
  <c r="K24" i="1" a="1"/>
  <c r="K24" i="1" s="1"/>
  <c r="J24" i="1" a="1"/>
  <c r="J24" i="1"/>
  <c r="M23" i="1" a="1"/>
  <c r="M23" i="1" s="1"/>
  <c r="L23" i="1" a="1"/>
  <c r="L23" i="1"/>
  <c r="K23" i="1" a="1"/>
  <c r="K23" i="1" s="1"/>
  <c r="J23" i="1" a="1"/>
  <c r="J23" i="1"/>
  <c r="M22" i="1" a="1"/>
  <c r="M22" i="1"/>
  <c r="L22" i="1" a="1"/>
  <c r="L22" i="1"/>
  <c r="K22" i="1" a="1"/>
  <c r="K22" i="1"/>
  <c r="J22" i="1" a="1"/>
  <c r="J22" i="1" s="1"/>
  <c r="M21" i="1" a="1"/>
  <c r="M21" i="1" s="1"/>
  <c r="L21" i="1" a="1"/>
  <c r="L21" i="1" s="1"/>
  <c r="K21" i="1" a="1"/>
  <c r="K21" i="1" s="1"/>
  <c r="J21" i="1" a="1"/>
  <c r="J21" i="1" s="1"/>
  <c r="M20" i="1" a="1"/>
  <c r="M20" i="1" s="1"/>
  <c r="L20" i="1" a="1"/>
  <c r="L20" i="1" s="1"/>
  <c r="K20" i="1" a="1"/>
  <c r="K20" i="1" s="1"/>
  <c r="J20" i="1" a="1"/>
  <c r="J20" i="1"/>
  <c r="M19" i="1" a="1"/>
  <c r="M19" i="1" s="1"/>
  <c r="L19" i="1" a="1"/>
  <c r="L19" i="1"/>
  <c r="K19" i="1" a="1"/>
  <c r="K19" i="1" s="1"/>
  <c r="J19" i="1" a="1"/>
  <c r="J19" i="1"/>
  <c r="M18" i="1" a="1"/>
  <c r="M18" i="1" s="1"/>
  <c r="L18" i="1" a="1"/>
  <c r="L18" i="1"/>
  <c r="K18" i="1" a="1"/>
  <c r="K18" i="1" s="1"/>
  <c r="J18" i="1" a="1"/>
  <c r="J18" i="1" s="1"/>
  <c r="M17" i="1" a="1"/>
  <c r="M17" i="1" s="1"/>
  <c r="L17" i="1" a="1"/>
  <c r="L17" i="1" s="1"/>
  <c r="K17" i="1" a="1"/>
  <c r="K17" i="1"/>
  <c r="J17" i="1" a="1"/>
  <c r="J17" i="1" s="1"/>
  <c r="M16" i="1" a="1"/>
  <c r="M16" i="1" s="1"/>
  <c r="L16" i="1" a="1"/>
  <c r="L16" i="1" s="1"/>
  <c r="K16" i="1" a="1"/>
  <c r="K16" i="1"/>
  <c r="J16" i="1" a="1"/>
  <c r="J16" i="1" s="1"/>
  <c r="M15" i="1" a="1"/>
  <c r="M15" i="1" s="1"/>
  <c r="L15" i="1" a="1"/>
  <c r="L15" i="1" s="1"/>
  <c r="K15" i="1" a="1"/>
  <c r="K15" i="1"/>
  <c r="J15" i="1" a="1"/>
  <c r="J15" i="1" s="1"/>
  <c r="M14" i="1" a="1"/>
  <c r="M14" i="1" s="1"/>
  <c r="L14" i="1" a="1"/>
  <c r="L14" i="1" s="1"/>
  <c r="K14" i="1" a="1"/>
  <c r="K14" i="1" s="1"/>
  <c r="J14" i="1" a="1"/>
  <c r="J14" i="1" s="1"/>
  <c r="M13" i="1" a="1"/>
  <c r="M13" i="1" s="1"/>
  <c r="L13" i="1" a="1"/>
  <c r="L13" i="1" s="1"/>
  <c r="K13" i="1" a="1"/>
  <c r="K13" i="1" s="1"/>
  <c r="J13" i="1" a="1"/>
  <c r="J13" i="1" s="1"/>
  <c r="M12" i="1" a="1"/>
  <c r="M12" i="1" s="1"/>
  <c r="L12" i="1" a="1"/>
  <c r="L12" i="1" s="1"/>
  <c r="K12" i="1" a="1"/>
  <c r="K12" i="1"/>
  <c r="J12" i="1" a="1"/>
  <c r="J12" i="1" s="1"/>
  <c r="M11" i="1" a="1"/>
  <c r="M11" i="1" s="1"/>
  <c r="L11" i="1" a="1"/>
  <c r="L11" i="1" s="1"/>
  <c r="K11" i="1" a="1"/>
  <c r="K11" i="1"/>
  <c r="J11" i="1" a="1"/>
  <c r="J11" i="1" s="1"/>
  <c r="M10" i="1" a="1"/>
  <c r="M10" i="1"/>
  <c r="L10" i="1" a="1"/>
  <c r="L10" i="1"/>
  <c r="K10" i="1" a="1"/>
  <c r="K10" i="1"/>
  <c r="J10" i="1" a="1"/>
  <c r="J10" i="1"/>
  <c r="M9" i="1" a="1"/>
  <c r="M9" i="1" s="1"/>
  <c r="L9" i="1" a="1"/>
  <c r="L9" i="1" s="1"/>
  <c r="K9" i="1" a="1"/>
  <c r="K9" i="1" s="1"/>
  <c r="J9" i="1" a="1"/>
  <c r="J9" i="1" s="1"/>
  <c r="M8" i="1" a="1"/>
  <c r="M8" i="1" s="1"/>
  <c r="L8" i="1" a="1"/>
  <c r="L8" i="1" s="1"/>
  <c r="K8" i="1" a="1"/>
  <c r="K8" i="1" s="1"/>
  <c r="J8" i="1" a="1"/>
  <c r="J8" i="1" s="1"/>
  <c r="M7" i="1" a="1"/>
  <c r="M7" i="1" s="1"/>
  <c r="L7" i="1" a="1"/>
  <c r="L7" i="1"/>
  <c r="K7" i="1" a="1"/>
  <c r="K7" i="1" s="1"/>
  <c r="J7" i="1" a="1"/>
  <c r="J7" i="1" s="1"/>
  <c r="M6" i="1" a="1"/>
  <c r="M6" i="1" s="1"/>
  <c r="L6" i="1" a="1"/>
  <c r="L6" i="1" s="1"/>
  <c r="K6" i="1" a="1"/>
  <c r="K6" i="1" s="1"/>
  <c r="J6" i="1" a="1"/>
  <c r="J6" i="1" s="1"/>
  <c r="M5" i="1" a="1"/>
  <c r="M5" i="1" s="1"/>
  <c r="L5" i="1" a="1"/>
  <c r="L5" i="1" s="1"/>
  <c r="K5" i="1" a="1"/>
  <c r="K5" i="1" s="1"/>
  <c r="J5" i="1" a="1"/>
  <c r="J5" i="1" s="1"/>
  <c r="M4" i="1" a="1"/>
  <c r="M4" i="1" s="1"/>
  <c r="L4" i="1" a="1"/>
  <c r="L4" i="1" s="1"/>
  <c r="K4" i="1" a="1"/>
  <c r="K4" i="1" s="1"/>
  <c r="J4" i="1" a="1"/>
  <c r="J4" i="1" s="1"/>
  <c r="M3" i="1" a="1"/>
  <c r="M3" i="1"/>
  <c r="L3" i="1" a="1"/>
  <c r="L3" i="1" s="1"/>
  <c r="K3" i="1" a="1"/>
  <c r="K3" i="1" s="1"/>
  <c r="J3" i="1" a="1"/>
  <c r="J3" i="1" s="1"/>
</calcChain>
</file>

<file path=xl/comments1.xml><?xml version="1.0" encoding="utf-8"?>
<comments xmlns="http://schemas.openxmlformats.org/spreadsheetml/2006/main">
  <authors>
    <author>igor mariano</author>
  </authors>
  <commentList>
    <comment ref="B2" authorId="0" shape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Variação de tempo em relação a medida anterior válida, em minutos</t>
        </r>
      </text>
    </comment>
    <comment ref="C2" authorId="0" shape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Ex: Dormiu, Acordou, Comendo, Susto</t>
        </r>
      </text>
    </comment>
  </commentList>
</comments>
</file>

<file path=xl/comments2.xml><?xml version="1.0" encoding="utf-8"?>
<comments xmlns="http://schemas.openxmlformats.org/spreadsheetml/2006/main">
  <authors>
    <author>igor mariano</author>
  </authors>
  <commentList>
    <comment ref="B2" authorId="0" shape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Variação de tempo em relação a medida anterior válida, em minutos</t>
        </r>
      </text>
    </comment>
    <comment ref="C2" authorId="0" shape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Ex: Dormiu, Acordou, Comendo, Susto</t>
        </r>
      </text>
    </comment>
  </commentList>
</comments>
</file>

<file path=xl/sharedStrings.xml><?xml version="1.0" encoding="utf-8"?>
<sst xmlns="http://schemas.openxmlformats.org/spreadsheetml/2006/main" count="90" uniqueCount="44">
  <si>
    <t>MAPA - Ponto a ponto</t>
  </si>
  <si>
    <t>MAPA - média de Hora a Hora</t>
  </si>
  <si>
    <t>Hora</t>
  </si>
  <si>
    <t>Δ tempo</t>
  </si>
  <si>
    <t>Comentários</t>
  </si>
  <si>
    <t>PAS</t>
  </si>
  <si>
    <t>PAD</t>
  </si>
  <si>
    <t xml:space="preserve">PAM </t>
  </si>
  <si>
    <t>Fc</t>
  </si>
  <si>
    <t>1ª HORA</t>
  </si>
  <si>
    <t>2ª HORA</t>
  </si>
  <si>
    <t>3ª HORA</t>
  </si>
  <si>
    <t>4ª HORA</t>
  </si>
  <si>
    <t>5ª HORA</t>
  </si>
  <si>
    <t>6ª HORA</t>
  </si>
  <si>
    <t>7ª HORA</t>
  </si>
  <si>
    <t>8ª HORA</t>
  </si>
  <si>
    <t>9ª HORA</t>
  </si>
  <si>
    <t>10ª HORA</t>
  </si>
  <si>
    <t>11ª HORA</t>
  </si>
  <si>
    <t>12ª HORA</t>
  </si>
  <si>
    <t>13ª HORA</t>
  </si>
  <si>
    <t>14ª HORA</t>
  </si>
  <si>
    <t>15ª HORA</t>
  </si>
  <si>
    <t>16ª HORA</t>
  </si>
  <si>
    <t>17ª HORA</t>
  </si>
  <si>
    <t>18ª HORA</t>
  </si>
  <si>
    <t>19ª HORA</t>
  </si>
  <si>
    <t>20ª HORA</t>
  </si>
  <si>
    <t>21ª HORA</t>
  </si>
  <si>
    <t>22ª HORA</t>
  </si>
  <si>
    <t>23ª HORA</t>
  </si>
  <si>
    <t>24ª HORA</t>
  </si>
  <si>
    <t>Dormiu</t>
  </si>
  <si>
    <t>Acordou</t>
  </si>
  <si>
    <t>Se possivel também queria uma forma de calcular na coluna B a diferença de tempo entre uma linha e a anterior, mas que dê o resultado em valor numérico e Não em Hora. Esses resultados que estão ai eu coloquei na mão mesmo</t>
  </si>
  <si>
    <r>
      <t xml:space="preserve">Preciso calcular aqui as médias da coluna </t>
    </r>
    <r>
      <rPr>
        <b/>
        <u/>
        <sz val="9"/>
        <color theme="1"/>
        <rFont val="Calibri"/>
        <family val="2"/>
        <scheme val="minor"/>
      </rPr>
      <t>G</t>
    </r>
    <r>
      <rPr>
        <sz val="9"/>
        <color theme="1"/>
        <rFont val="Calibri"/>
        <family val="2"/>
        <scheme val="minor"/>
      </rPr>
      <t xml:space="preserve"> se na coluna A a hora estiver entre 10:00 e 11:00</t>
    </r>
  </si>
  <si>
    <r>
      <t xml:space="preserve">Preciso calcular aqui as médias da coluna </t>
    </r>
    <r>
      <rPr>
        <b/>
        <u/>
        <sz val="9"/>
        <color theme="1"/>
        <rFont val="Calibri"/>
        <family val="2"/>
        <scheme val="minor"/>
      </rPr>
      <t>F</t>
    </r>
    <r>
      <rPr>
        <sz val="9"/>
        <color theme="1"/>
        <rFont val="Calibri"/>
        <family val="2"/>
        <scheme val="minor"/>
      </rPr>
      <t xml:space="preserve"> se na coluna A a hora estiver entre 10:00 e 11:00</t>
    </r>
  </si>
  <si>
    <r>
      <t xml:space="preserve">Preciso calcular aqui as médias da coluna </t>
    </r>
    <r>
      <rPr>
        <b/>
        <u/>
        <sz val="9"/>
        <color theme="1"/>
        <rFont val="Calibri"/>
        <family val="2"/>
        <scheme val="minor"/>
      </rPr>
      <t>E</t>
    </r>
    <r>
      <rPr>
        <sz val="9"/>
        <color theme="1"/>
        <rFont val="Calibri"/>
        <family val="2"/>
        <scheme val="minor"/>
      </rPr>
      <t xml:space="preserve"> se na coluna A a hora estiver entre 10:00 e 11:00</t>
    </r>
  </si>
  <si>
    <r>
      <t xml:space="preserve">Preciso calcular aqui as médias da coluna </t>
    </r>
    <r>
      <rPr>
        <b/>
        <u/>
        <sz val="9"/>
        <color theme="1"/>
        <rFont val="Calibri"/>
        <family val="2"/>
        <scheme val="minor"/>
      </rPr>
      <t>D</t>
    </r>
    <r>
      <rPr>
        <sz val="9"/>
        <color theme="1"/>
        <rFont val="Calibri"/>
        <family val="2"/>
        <scheme val="minor"/>
      </rPr>
      <t xml:space="preserve"> se na coluna A a hora estiver entre 10:00 e 11:00</t>
    </r>
  </si>
  <si>
    <r>
      <t xml:space="preserve">Preciso calcular aqui as médias da coluna </t>
    </r>
    <r>
      <rPr>
        <b/>
        <u/>
        <sz val="9"/>
        <color theme="1"/>
        <rFont val="Calibri"/>
        <family val="2"/>
        <scheme val="minor"/>
      </rPr>
      <t>D</t>
    </r>
    <r>
      <rPr>
        <sz val="9"/>
        <color theme="1"/>
        <rFont val="Calibri"/>
        <family val="2"/>
        <scheme val="minor"/>
      </rPr>
      <t xml:space="preserve"> se na coluna A a hora estiver entre 9:00 e 10:00</t>
    </r>
  </si>
  <si>
    <r>
      <t xml:space="preserve">Preciso calcular aqui as médias da coluna </t>
    </r>
    <r>
      <rPr>
        <b/>
        <u/>
        <sz val="9"/>
        <color theme="1"/>
        <rFont val="Calibri"/>
        <family val="2"/>
        <scheme val="minor"/>
      </rPr>
      <t>E</t>
    </r>
    <r>
      <rPr>
        <sz val="9"/>
        <color theme="1"/>
        <rFont val="Calibri"/>
        <family val="2"/>
        <scheme val="minor"/>
      </rPr>
      <t xml:space="preserve"> se na coluna A a hora estiver entre 9:00 e 10:00</t>
    </r>
  </si>
  <si>
    <r>
      <t xml:space="preserve">Preciso calcular aqui as médias da coluna </t>
    </r>
    <r>
      <rPr>
        <b/>
        <u/>
        <sz val="9"/>
        <color theme="1"/>
        <rFont val="Calibri"/>
        <family val="2"/>
        <scheme val="minor"/>
      </rPr>
      <t>G</t>
    </r>
    <r>
      <rPr>
        <sz val="9"/>
        <color theme="1"/>
        <rFont val="Calibri"/>
        <family val="2"/>
        <scheme val="minor"/>
      </rPr>
      <t xml:space="preserve"> se na coluna A a hora estiver entre 9:00 e 10:00</t>
    </r>
  </si>
  <si>
    <r>
      <t xml:space="preserve">Mas estas médias devem levar em consideração apenas os valores que sejam correspondentes as horas da coluna 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. EX.: As médias da coluna </t>
    </r>
    <r>
      <rPr>
        <b/>
        <sz val="11"/>
        <color theme="1"/>
        <rFont val="Calibri"/>
        <family val="2"/>
        <scheme val="minor"/>
      </rPr>
      <t>J</t>
    </r>
    <r>
      <rPr>
        <sz val="11"/>
        <color theme="1"/>
        <rFont val="Calibri"/>
        <family val="2"/>
        <scheme val="minor"/>
      </rPr>
      <t xml:space="preserve"> devem levar em consideração todos os valores da coluna </t>
    </r>
    <r>
      <rPr>
        <b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 que estejam associados a um intervalo de hora especifico na coluna </t>
    </r>
    <r>
      <rPr>
        <b/>
        <sz val="11"/>
        <color theme="1"/>
        <rFont val="Calibri"/>
        <family val="2"/>
        <scheme val="minor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</si>
</sst>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73" formatCode="_-* #,##0.00000000_-;\-* #,##0.00000000_-;_-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lightUp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 applyFill="1" applyAlignment="1">
      <alignment horizontal="center"/>
    </xf>
    <xf numFmtId="0" fontId="1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20" fontId="0" fillId="0" borderId="11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2" fontId="5" fillId="0" borderId="11" xfId="0" applyNumberFormat="1" applyFont="1" applyFill="1" applyBorder="1" applyAlignment="1">
      <alignment horizontal="center" vertical="center"/>
    </xf>
    <xf numFmtId="164" fontId="9" fillId="3" borderId="14" xfId="0" applyNumberFormat="1" applyFont="1" applyFill="1" applyBorder="1" applyAlignment="1">
      <alignment horizontal="center" wrapText="1"/>
    </xf>
    <xf numFmtId="164" fontId="9" fillId="3" borderId="15" xfId="0" applyNumberFormat="1" applyFont="1" applyFill="1" applyBorder="1" applyAlignment="1">
      <alignment horizontal="center" wrapText="1"/>
    </xf>
    <xf numFmtId="164" fontId="9" fillId="3" borderId="16" xfId="0" applyNumberFormat="1" applyFont="1" applyFill="1" applyBorder="1" applyAlignment="1">
      <alignment horizontal="center" wrapText="1"/>
    </xf>
    <xf numFmtId="164" fontId="9" fillId="3" borderId="17" xfId="0" applyNumberFormat="1" applyFont="1" applyFill="1" applyBorder="1" applyAlignment="1">
      <alignment horizontal="center" wrapText="1"/>
    </xf>
    <xf numFmtId="164" fontId="9" fillId="3" borderId="18" xfId="0" applyNumberFormat="1" applyFont="1" applyFill="1" applyBorder="1" applyAlignment="1">
      <alignment horizontal="center" wrapText="1"/>
    </xf>
    <xf numFmtId="164" fontId="9" fillId="3" borderId="19" xfId="0" applyNumberFormat="1" applyFont="1" applyFill="1" applyBorder="1" applyAlignment="1">
      <alignment horizontal="center" wrapText="1"/>
    </xf>
    <xf numFmtId="164" fontId="0" fillId="0" borderId="18" xfId="0" applyNumberFormat="1" applyFill="1" applyBorder="1" applyAlignment="1">
      <alignment horizontal="center"/>
    </xf>
    <xf numFmtId="164" fontId="0" fillId="0" borderId="19" xfId="0" applyNumberForma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2" fontId="5" fillId="0" borderId="13" xfId="0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3" borderId="11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43" fontId="0" fillId="0" borderId="0" xfId="1" applyFont="1" applyFill="1" applyAlignment="1">
      <alignment horizontal="center"/>
    </xf>
    <xf numFmtId="2" fontId="5" fillId="0" borderId="23" xfId="0" applyNumberFormat="1" applyFont="1" applyFill="1" applyBorder="1" applyAlignment="1">
      <alignment horizontal="center" vertical="center"/>
    </xf>
    <xf numFmtId="43" fontId="0" fillId="0" borderId="24" xfId="1" applyFont="1" applyFill="1" applyBorder="1" applyAlignment="1">
      <alignment horizontal="center"/>
    </xf>
    <xf numFmtId="43" fontId="0" fillId="0" borderId="25" xfId="1" applyFont="1" applyFill="1" applyBorder="1" applyAlignment="1">
      <alignment horizontal="center"/>
    </xf>
    <xf numFmtId="43" fontId="0" fillId="0" borderId="0" xfId="1" applyFont="1" applyFill="1" applyBorder="1" applyAlignment="1">
      <alignment horizontal="center"/>
    </xf>
    <xf numFmtId="43" fontId="0" fillId="0" borderId="12" xfId="1" applyFont="1" applyFill="1" applyBorder="1" applyAlignment="1">
      <alignment horizontal="center"/>
    </xf>
    <xf numFmtId="43" fontId="0" fillId="0" borderId="26" xfId="1" applyFont="1" applyFill="1" applyBorder="1" applyAlignment="1">
      <alignment horizontal="center"/>
    </xf>
    <xf numFmtId="43" fontId="0" fillId="0" borderId="27" xfId="1" applyFont="1" applyFill="1" applyBorder="1" applyAlignment="1">
      <alignment horizontal="center"/>
    </xf>
    <xf numFmtId="0" fontId="0" fillId="0" borderId="0" xfId="1" applyNumberFormat="1" applyFont="1" applyFill="1" applyAlignment="1">
      <alignment horizontal="center"/>
    </xf>
    <xf numFmtId="173" fontId="0" fillId="0" borderId="0" xfId="1" applyNumberFormat="1" applyFont="1" applyFill="1" applyAlignment="1">
      <alignment horizontal="center" vertical="center"/>
    </xf>
    <xf numFmtId="0" fontId="8" fillId="0" borderId="12" xfId="0" applyFont="1" applyFill="1" applyBorder="1" applyAlignment="1">
      <alignment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1"/>
  <dimension ref="A1:O77"/>
  <sheetViews>
    <sheetView tabSelected="1" workbookViewId="0">
      <selection activeCell="J3" sqref="J3"/>
    </sheetView>
  </sheetViews>
  <sheetFormatPr defaultRowHeight="15" x14ac:dyDescent="0.25"/>
  <cols>
    <col min="1" max="1" width="9.140625" style="12"/>
    <col min="2" max="2" width="9.140625" style="8"/>
    <col min="3" max="3" width="12.28515625" style="11" customWidth="1"/>
    <col min="4" max="7" width="9.140625" style="8"/>
    <col min="8" max="8" width="4" style="8" customWidth="1"/>
    <col min="9" max="9" width="11.7109375" style="14" customWidth="1"/>
    <col min="10" max="13" width="20.7109375" style="8" customWidth="1"/>
    <col min="14" max="16384" width="9.140625" style="8"/>
  </cols>
  <sheetData>
    <row r="1" spans="1:15" s="1" customFormat="1" ht="19.5" thickBot="1" x14ac:dyDescent="0.35">
      <c r="A1" s="32" t="s">
        <v>0</v>
      </c>
      <c r="B1" s="33"/>
      <c r="C1" s="33"/>
      <c r="D1" s="33"/>
      <c r="E1" s="33"/>
      <c r="F1" s="33"/>
      <c r="G1" s="34"/>
      <c r="I1" s="35" t="s">
        <v>1</v>
      </c>
      <c r="J1" s="36"/>
      <c r="K1" s="36"/>
      <c r="L1" s="36"/>
      <c r="M1" s="37"/>
    </row>
    <row r="2" spans="1:15" ht="15.75" customHeight="1" thickBot="1" x14ac:dyDescent="0.3">
      <c r="A2" s="2" t="s">
        <v>2</v>
      </c>
      <c r="B2" s="3" t="s">
        <v>3</v>
      </c>
      <c r="C2" s="4" t="s">
        <v>4</v>
      </c>
      <c r="D2" s="3" t="s">
        <v>5</v>
      </c>
      <c r="E2" s="13" t="s">
        <v>6</v>
      </c>
      <c r="F2" s="13" t="s">
        <v>7</v>
      </c>
      <c r="G2" s="4" t="s">
        <v>8</v>
      </c>
      <c r="I2" s="6" t="s">
        <v>2</v>
      </c>
      <c r="J2" s="5" t="s">
        <v>5</v>
      </c>
      <c r="K2" s="5" t="s">
        <v>6</v>
      </c>
      <c r="L2" s="5" t="s">
        <v>7</v>
      </c>
      <c r="M2" s="7" t="s">
        <v>8</v>
      </c>
    </row>
    <row r="3" spans="1:15" x14ac:dyDescent="0.25">
      <c r="A3" s="9">
        <v>0.38263888888888892</v>
      </c>
      <c r="B3" s="10"/>
      <c r="D3" s="12">
        <v>126</v>
      </c>
      <c r="E3" s="8">
        <v>80</v>
      </c>
      <c r="F3" s="8">
        <v>95</v>
      </c>
      <c r="G3" s="11">
        <v>61</v>
      </c>
      <c r="I3" s="39" t="s">
        <v>9</v>
      </c>
      <c r="J3" s="40">
        <f t="array" ref="J3">IFERROR(AVERAGE(IF(HOUR($A$3:$A$77)=9,$D$3:$D$77,"")),"")</f>
        <v>132</v>
      </c>
      <c r="K3" s="40">
        <f t="array" ref="K3">IFERROR(AVERAGE(IF(HOUR($A$3:$A$77)=9,$E$3:$E$77,"")),"")</f>
        <v>79.75</v>
      </c>
      <c r="L3" s="40">
        <f t="array" ref="L3">IFERROR(AVERAGE(IF(HOUR($A$3:$A$77)=9,$F$3:$F$77,"")),"")</f>
        <v>97</v>
      </c>
      <c r="M3" s="41">
        <f t="array" ref="M3">IFERROR(AVERAGE(IF(HOUR($A$3:$A$77)=9,$G$3:$G$77,"")),"")</f>
        <v>59.5</v>
      </c>
      <c r="O3" s="38"/>
    </row>
    <row r="4" spans="1:15" x14ac:dyDescent="0.25">
      <c r="A4" s="9">
        <v>0.38472222222222219</v>
      </c>
      <c r="B4" s="46">
        <f>24*60*(A4-A3 + ((A4-A3)&lt;0))</f>
        <v>2.9999999999999094</v>
      </c>
      <c r="C4" s="48"/>
      <c r="D4" s="12">
        <v>135</v>
      </c>
      <c r="E4" s="8">
        <v>77</v>
      </c>
      <c r="F4" s="8">
        <v>96</v>
      </c>
      <c r="G4" s="11">
        <v>59</v>
      </c>
      <c r="I4" s="15" t="s">
        <v>10</v>
      </c>
      <c r="J4" s="42">
        <f t="array" ref="J4">IFERROR(AVERAGE(IF(HOUR($A$3:$A$77)=10,$D$3:$D$77,"")),"")</f>
        <v>137.66666666666666</v>
      </c>
      <c r="K4" s="42">
        <f t="array" ref="K4">IFERROR(AVERAGE(IF(HOUR($A$3:$A$77)=10,$E$3:$E$77,"")),"")</f>
        <v>81</v>
      </c>
      <c r="L4" s="42">
        <f t="array" ref="L4">IFERROR(AVERAGE(IF(HOUR($A$3:$A$77)=10,$F$3:$F$77,"")),"")</f>
        <v>99.666666666666671</v>
      </c>
      <c r="M4" s="43">
        <f t="array" ref="M4">IFERROR(AVERAGE(IF(HOUR($A$3:$A$77)=10,$G$3:$G$77,"")),"")</f>
        <v>58.333333333333336</v>
      </c>
    </row>
    <row r="5" spans="1:15" x14ac:dyDescent="0.25">
      <c r="A5" s="9">
        <v>0.39513888888888887</v>
      </c>
      <c r="B5" s="46">
        <f t="shared" ref="B5:B68" si="0">24*60*(A5-A4 + ((A5-A4)&lt;0))</f>
        <v>15.000000000000027</v>
      </c>
      <c r="C5" s="48"/>
      <c r="D5" s="12">
        <v>129</v>
      </c>
      <c r="E5" s="8">
        <v>78</v>
      </c>
      <c r="F5" s="8">
        <v>95</v>
      </c>
      <c r="G5" s="11">
        <v>55</v>
      </c>
      <c r="I5" s="15" t="s">
        <v>11</v>
      </c>
      <c r="J5" s="42">
        <f t="array" ref="J5">IFERROR(AVERAGE(IF(HOUR($A$3:$A$77)=11,$D$3:$D$77,"")),"")</f>
        <v>133.75</v>
      </c>
      <c r="K5" s="42">
        <f t="array" ref="K5">IFERROR(AVERAGE(IF(HOUR($A$3:$A$77)=11,$E$3:$E$77,"")),"")</f>
        <v>76.25</v>
      </c>
      <c r="L5" s="42">
        <f t="array" ref="L5">IFERROR(AVERAGE(IF(HOUR($A$3:$A$77)=11,$F$3:$F$77,"")),"")</f>
        <v>95.25</v>
      </c>
      <c r="M5" s="43">
        <f t="array" ref="M5">IFERROR(AVERAGE(IF(HOUR($A$3:$A$77)=11,$G$3:$G$77,"")),"")</f>
        <v>61.25</v>
      </c>
    </row>
    <row r="6" spans="1:15" x14ac:dyDescent="0.25">
      <c r="A6" s="9">
        <v>0.41597222222222219</v>
      </c>
      <c r="B6" s="46">
        <f t="shared" si="0"/>
        <v>29.999999999999972</v>
      </c>
      <c r="C6" s="48"/>
      <c r="D6" s="12">
        <v>138</v>
      </c>
      <c r="E6" s="8">
        <v>84</v>
      </c>
      <c r="F6" s="8">
        <v>102</v>
      </c>
      <c r="G6" s="11">
        <v>63</v>
      </c>
      <c r="I6" s="15" t="s">
        <v>12</v>
      </c>
      <c r="J6" s="42">
        <f t="array" ref="J6">IFERROR(AVERAGE(IF(HOUR($A$3:$A$77)=12,$D$3:$D$77,"")),"")</f>
        <v>124</v>
      </c>
      <c r="K6" s="42">
        <f t="array" ref="K6">IFERROR(AVERAGE(IF(HOUR($A$3:$A$77)=12,$E$3:$E$77,"")),"")</f>
        <v>75.25</v>
      </c>
      <c r="L6" s="42">
        <f t="array" ref="L6">IFERROR(AVERAGE(IF(HOUR($A$3:$A$77)=12,$F$3:$F$77,"")),"")</f>
        <v>91.25</v>
      </c>
      <c r="M6" s="43">
        <f t="array" ref="M6">IFERROR(AVERAGE(IF(HOUR($A$3:$A$77)=12,$G$3:$G$77,"")),"")</f>
        <v>61</v>
      </c>
    </row>
    <row r="7" spans="1:15" x14ac:dyDescent="0.25">
      <c r="A7" s="9">
        <v>0.42638888888888887</v>
      </c>
      <c r="B7" s="46">
        <f t="shared" si="0"/>
        <v>15.000000000000027</v>
      </c>
      <c r="C7" s="48"/>
      <c r="D7" s="12">
        <v>142</v>
      </c>
      <c r="E7" s="8">
        <v>75</v>
      </c>
      <c r="F7" s="8">
        <v>97</v>
      </c>
      <c r="G7" s="11">
        <v>54</v>
      </c>
      <c r="I7" s="15" t="s">
        <v>13</v>
      </c>
      <c r="J7" s="42">
        <f t="array" ref="J7">IFERROR(AVERAGE(IF(HOUR($A$3:$A$77)=13,$D$3:$D$77,"")),"")</f>
        <v>108.25</v>
      </c>
      <c r="K7" s="42">
        <f t="array" ref="K7">IFERROR(AVERAGE(IF(HOUR($A$3:$A$77)=13,$E$3:$E$77,"")),"")</f>
        <v>66.5</v>
      </c>
      <c r="L7" s="42">
        <f t="array" ref="L7">IFERROR(AVERAGE(IF(HOUR($A$3:$A$77)=13,$F$3:$F$77,"")),"")</f>
        <v>80.25</v>
      </c>
      <c r="M7" s="43">
        <f t="array" ref="M7">IFERROR(AVERAGE(IF(HOUR($A$3:$A$77)=13,$G$3:$G$77,"")),"")</f>
        <v>55.5</v>
      </c>
    </row>
    <row r="8" spans="1:15" x14ac:dyDescent="0.25">
      <c r="A8" s="9">
        <v>0.44722222222222219</v>
      </c>
      <c r="B8" s="46">
        <f t="shared" si="0"/>
        <v>29.999999999999972</v>
      </c>
      <c r="C8" s="48"/>
      <c r="D8" s="12">
        <v>133</v>
      </c>
      <c r="E8" s="8">
        <v>75</v>
      </c>
      <c r="F8" s="8">
        <v>94</v>
      </c>
      <c r="G8" s="11">
        <v>62</v>
      </c>
      <c r="I8" s="15" t="s">
        <v>14</v>
      </c>
      <c r="J8" s="42">
        <f t="array" ref="J8">IFERROR(AVERAGE(IF(HOUR($A$3:$A$77)=14,$D$3:$D$77,"")),"")</f>
        <v>104.75</v>
      </c>
      <c r="K8" s="42">
        <f t="array" ref="K8">IFERROR(AVERAGE(IF(HOUR($A$3:$A$77)=14,$E$3:$E$77,"")),"")</f>
        <v>65</v>
      </c>
      <c r="L8" s="42">
        <f t="array" ref="L8">IFERROR(AVERAGE(IF(HOUR($A$3:$A$77)=14,$F$3:$F$77,"")),"")</f>
        <v>78</v>
      </c>
      <c r="M8" s="43">
        <f t="array" ref="M8">IFERROR(AVERAGE(IF(HOUR($A$3:$A$77)=14,$G$3:$G$77,"")),"")</f>
        <v>55</v>
      </c>
    </row>
    <row r="9" spans="1:15" x14ac:dyDescent="0.25">
      <c r="A9" s="9">
        <v>0.45763888888888887</v>
      </c>
      <c r="B9" s="46">
        <f t="shared" si="0"/>
        <v>15.000000000000027</v>
      </c>
      <c r="C9" s="48"/>
      <c r="D9" s="12">
        <v>138</v>
      </c>
      <c r="E9" s="8">
        <v>93</v>
      </c>
      <c r="F9" s="8">
        <v>108</v>
      </c>
      <c r="G9" s="11">
        <v>59</v>
      </c>
      <c r="I9" s="15" t="s">
        <v>15</v>
      </c>
      <c r="J9" s="42">
        <f t="array" ref="J9">IFERROR(AVERAGE(IF(HOUR($A$3:$A$77)=15,$D$3:$D$77,"")),"")</f>
        <v>106.25</v>
      </c>
      <c r="K9" s="42">
        <f t="array" ref="K9">IFERROR(AVERAGE(IF(HOUR($A$3:$A$77)=15,$E$3:$E$77,"")),"")</f>
        <v>62.75</v>
      </c>
      <c r="L9" s="42">
        <f t="array" ref="L9">IFERROR(AVERAGE(IF(HOUR($A$3:$A$77)=15,$F$3:$F$77,"")),"")</f>
        <v>77.25</v>
      </c>
      <c r="M9" s="43">
        <f t="array" ref="M9">IFERROR(AVERAGE(IF(HOUR($A$3:$A$77)=15,$G$3:$G$77,"")),"")</f>
        <v>53.25</v>
      </c>
    </row>
    <row r="10" spans="1:15" x14ac:dyDescent="0.25">
      <c r="A10" s="9">
        <v>0.4680555555555555</v>
      </c>
      <c r="B10" s="46">
        <f t="shared" si="0"/>
        <v>14.999999999999947</v>
      </c>
      <c r="C10" s="48"/>
      <c r="D10" s="12">
        <v>140</v>
      </c>
      <c r="E10" s="8">
        <v>80</v>
      </c>
      <c r="F10" s="8">
        <v>100</v>
      </c>
      <c r="G10" s="11">
        <v>55</v>
      </c>
      <c r="I10" s="15" t="s">
        <v>16</v>
      </c>
      <c r="J10" s="42">
        <f t="array" ref="J10">IFERROR(AVERAGE(IF(HOUR($A$3:$A$77)=16,$D$3:$D$77,"")),"")</f>
        <v>121.75</v>
      </c>
      <c r="K10" s="42">
        <f t="array" ref="K10">IFERROR(AVERAGE(IF(HOUR($A$3:$A$77)=16,$E$3:$E$77,"")),"")</f>
        <v>71.5</v>
      </c>
      <c r="L10" s="42">
        <f t="array" ref="L10">IFERROR(AVERAGE(IF(HOUR($A$3:$A$77)=16,$F$3:$F$77,"")),"")</f>
        <v>88.25</v>
      </c>
      <c r="M10" s="43">
        <f t="array" ref="M10">IFERROR(AVERAGE(IF(HOUR($A$3:$A$77)=16,$G$3:$G$77,"")),"")</f>
        <v>56</v>
      </c>
    </row>
    <row r="11" spans="1:15" x14ac:dyDescent="0.25">
      <c r="A11" s="9">
        <v>0.47847222222222219</v>
      </c>
      <c r="B11" s="46">
        <f t="shared" si="0"/>
        <v>15.000000000000027</v>
      </c>
      <c r="C11" s="48"/>
      <c r="D11" s="12">
        <v>132</v>
      </c>
      <c r="E11" s="8">
        <v>80</v>
      </c>
      <c r="F11" s="8">
        <v>97</v>
      </c>
      <c r="G11" s="11">
        <v>64</v>
      </c>
      <c r="I11" s="15" t="s">
        <v>17</v>
      </c>
      <c r="J11" s="42">
        <f t="array" ref="J11">IFERROR(AVERAGE(IF(HOUR($A$3:$A$77)=17,$D$3:$D$77,"")),"")</f>
        <v>125</v>
      </c>
      <c r="K11" s="42">
        <f t="array" ref="K11">IFERROR(AVERAGE(IF(HOUR($A$3:$A$77)=17,$E$3:$E$77,"")),"")</f>
        <v>75.5</v>
      </c>
      <c r="L11" s="42">
        <f t="array" ref="L11">IFERROR(AVERAGE(IF(HOUR($A$3:$A$77)=17,$F$3:$F$77,"")),"")</f>
        <v>92</v>
      </c>
      <c r="M11" s="43">
        <f t="array" ref="M11">IFERROR(AVERAGE(IF(HOUR($A$3:$A$77)=17,$G$3:$G$77,"")),"")</f>
        <v>58.5</v>
      </c>
    </row>
    <row r="12" spans="1:15" x14ac:dyDescent="0.25">
      <c r="A12" s="9">
        <v>0.48888888888888887</v>
      </c>
      <c r="B12" s="46">
        <f t="shared" si="0"/>
        <v>15.000000000000027</v>
      </c>
      <c r="C12" s="48"/>
      <c r="D12" s="12">
        <v>139</v>
      </c>
      <c r="E12" s="8">
        <v>69</v>
      </c>
      <c r="F12" s="8">
        <v>92</v>
      </c>
      <c r="G12" s="11">
        <v>68</v>
      </c>
      <c r="I12" s="15" t="s">
        <v>18</v>
      </c>
      <c r="J12" s="42">
        <f t="array" ref="J12">IFERROR(AVERAGE(IF(HOUR($A$3:$A$77)=18,$D$3:$D$77,"")),"")</f>
        <v>123.75</v>
      </c>
      <c r="K12" s="42">
        <f t="array" ref="K12">IFERROR(AVERAGE(IF(HOUR($A$3:$A$77)=18,$E$3:$E$77,"")),"")</f>
        <v>78</v>
      </c>
      <c r="L12" s="42">
        <f t="array" ref="L12">IFERROR(AVERAGE(IF(HOUR($A$3:$A$77)=18,$F$3:$F$77,"")),"")</f>
        <v>93.5</v>
      </c>
      <c r="M12" s="43">
        <f t="array" ref="M12">IFERROR(AVERAGE(IF(HOUR($A$3:$A$77)=18,$G$3:$G$77,"")),"")</f>
        <v>61.5</v>
      </c>
    </row>
    <row r="13" spans="1:15" x14ac:dyDescent="0.25">
      <c r="A13" s="9">
        <v>0.4993055555555555</v>
      </c>
      <c r="B13" s="46">
        <f t="shared" si="0"/>
        <v>14.999999999999947</v>
      </c>
      <c r="C13" s="48"/>
      <c r="D13" s="12">
        <v>124</v>
      </c>
      <c r="E13" s="8">
        <v>76</v>
      </c>
      <c r="F13" s="8">
        <v>92</v>
      </c>
      <c r="G13" s="11">
        <v>58</v>
      </c>
      <c r="I13" s="15" t="s">
        <v>19</v>
      </c>
      <c r="J13" s="42">
        <f t="array" ref="J13">IFERROR(AVERAGE(IF(HOUR($A$3:$A$77)=19,$D$3:$D$77,"")),"")</f>
        <v>125.75</v>
      </c>
      <c r="K13" s="42">
        <f t="array" ref="K13">IFERROR(AVERAGE(IF(HOUR($A$3:$A$77)=19,$E$3:$E$77,"")),"")</f>
        <v>74</v>
      </c>
      <c r="L13" s="42">
        <f t="array" ref="L13">IFERROR(AVERAGE(IF(HOUR($A$3:$A$77)=19,$F$3:$F$77,"")),"")</f>
        <v>91.25</v>
      </c>
      <c r="M13" s="43">
        <f t="array" ref="M13">IFERROR(AVERAGE(IF(HOUR($A$3:$A$77)=19,$G$3:$G$77,"")),"")</f>
        <v>68.25</v>
      </c>
    </row>
    <row r="14" spans="1:15" x14ac:dyDescent="0.25">
      <c r="A14" s="9">
        <v>0.50972222222222219</v>
      </c>
      <c r="B14" s="46">
        <f t="shared" si="0"/>
        <v>15.000000000000027</v>
      </c>
      <c r="C14" s="48"/>
      <c r="D14" s="12">
        <v>126</v>
      </c>
      <c r="E14" s="8">
        <v>71</v>
      </c>
      <c r="F14" s="8">
        <v>89</v>
      </c>
      <c r="G14" s="11">
        <v>57</v>
      </c>
      <c r="I14" s="15" t="s">
        <v>20</v>
      </c>
      <c r="J14" s="42">
        <f t="array" ref="J14">IFERROR(AVERAGE(IF(HOUR($A$3:$A$77)=20,$D$3:$D$77,"")),"")</f>
        <v>122</v>
      </c>
      <c r="K14" s="42">
        <f t="array" ref="K14">IFERROR(AVERAGE(IF(HOUR($A$3:$A$77)=20,$E$3:$E$77,"")),"")</f>
        <v>75</v>
      </c>
      <c r="L14" s="42">
        <f t="array" ref="L14">IFERROR(AVERAGE(IF(HOUR($A$3:$A$77)=20,$F$3:$F$77,"")),"")</f>
        <v>90.5</v>
      </c>
      <c r="M14" s="43">
        <f t="array" ref="M14">IFERROR(AVERAGE(IF(HOUR($A$3:$A$77)=20,$G$3:$G$77,"")),"")</f>
        <v>68.5</v>
      </c>
    </row>
    <row r="15" spans="1:15" x14ac:dyDescent="0.25">
      <c r="A15" s="9">
        <v>0.52013888888888882</v>
      </c>
      <c r="B15" s="46">
        <f t="shared" si="0"/>
        <v>14.999999999999947</v>
      </c>
      <c r="C15" s="48"/>
      <c r="D15" s="12">
        <v>122</v>
      </c>
      <c r="E15" s="8">
        <v>80</v>
      </c>
      <c r="F15" s="8">
        <v>94</v>
      </c>
      <c r="G15" s="11">
        <v>61</v>
      </c>
      <c r="I15" s="15" t="s">
        <v>21</v>
      </c>
      <c r="J15" s="42">
        <f t="array" ref="J15">IFERROR(AVERAGE(IF(HOUR($A$3:$A$77)=21,$D$3:$D$77,"")),"")</f>
        <v>115.5</v>
      </c>
      <c r="K15" s="42">
        <f t="array" ref="K15">IFERROR(AVERAGE(IF(HOUR($A$3:$A$77)=21,$E$3:$E$77,"")),"")</f>
        <v>74.75</v>
      </c>
      <c r="L15" s="42">
        <f t="array" ref="L15">IFERROR(AVERAGE(IF(HOUR($A$3:$A$77)=21,$F$3:$F$77,"")),"")</f>
        <v>88.25</v>
      </c>
      <c r="M15" s="43">
        <f t="array" ref="M15">IFERROR(AVERAGE(IF(HOUR($A$3:$A$77)=21,$G$3:$G$77,"")),"")</f>
        <v>61.75</v>
      </c>
    </row>
    <row r="16" spans="1:15" x14ac:dyDescent="0.25">
      <c r="A16" s="9">
        <v>0.53055555555555556</v>
      </c>
      <c r="B16" s="46">
        <f t="shared" si="0"/>
        <v>15.000000000000107</v>
      </c>
      <c r="C16" s="48"/>
      <c r="D16" s="12">
        <v>128</v>
      </c>
      <c r="E16" s="8">
        <v>73</v>
      </c>
      <c r="F16" s="8">
        <v>91</v>
      </c>
      <c r="G16" s="11">
        <v>62</v>
      </c>
      <c r="I16" s="15" t="s">
        <v>22</v>
      </c>
      <c r="J16" s="42">
        <f t="array" ref="J16">IFERROR(AVERAGE(IF(HOUR($A$3:$A$77)=22,$D$3:$D$77,"")),"")</f>
        <v>130.75</v>
      </c>
      <c r="K16" s="42">
        <f t="array" ref="K16">IFERROR(AVERAGE(IF(HOUR($A$3:$A$77)=22,$E$3:$E$77,"")),"")</f>
        <v>78.25</v>
      </c>
      <c r="L16" s="42">
        <f t="array" ref="L16">IFERROR(AVERAGE(IF(HOUR($A$3:$A$77)=22,$F$3:$F$77,"")),"")</f>
        <v>95.75</v>
      </c>
      <c r="M16" s="43">
        <f t="array" ref="M16">IFERROR(AVERAGE(IF(HOUR($A$3:$A$77)=22,$G$3:$G$77,"")),"")</f>
        <v>57.5</v>
      </c>
    </row>
    <row r="17" spans="1:13" x14ac:dyDescent="0.25">
      <c r="A17" s="9">
        <v>0.54097222222222219</v>
      </c>
      <c r="B17" s="46">
        <f t="shared" si="0"/>
        <v>14.999999999999947</v>
      </c>
      <c r="C17" s="48"/>
      <c r="D17" s="12">
        <v>120</v>
      </c>
      <c r="E17" s="8">
        <v>77</v>
      </c>
      <c r="F17" s="8">
        <v>91</v>
      </c>
      <c r="G17" s="11">
        <v>64</v>
      </c>
      <c r="I17" s="15" t="s">
        <v>23</v>
      </c>
      <c r="J17" s="42">
        <f t="array" ref="J17">IFERROR(AVERAGE(IF(HOUR($A$3:$A$77)=23,$D$3:$D$77,"")),"")</f>
        <v>134.5</v>
      </c>
      <c r="K17" s="42">
        <f t="array" ref="K17">IFERROR(AVERAGE(IF(HOUR($A$3:$A$77)=23,$E$3:$E$77,"")),"")</f>
        <v>79</v>
      </c>
      <c r="L17" s="42">
        <f t="array" ref="L17">IFERROR(AVERAGE(IF(HOUR($A$3:$A$77)=23,$F$3:$F$77,"")),"")</f>
        <v>97.5</v>
      </c>
      <c r="M17" s="43">
        <f t="array" ref="M17">IFERROR(AVERAGE(IF(HOUR($A$3:$A$77)=23,$G$3:$G$77,"")),"")</f>
        <v>58</v>
      </c>
    </row>
    <row r="18" spans="1:13" x14ac:dyDescent="0.25">
      <c r="A18" s="9">
        <v>0.55138888888888882</v>
      </c>
      <c r="B18" s="46">
        <f t="shared" si="0"/>
        <v>14.999999999999947</v>
      </c>
      <c r="C18" s="48"/>
      <c r="D18" s="12">
        <v>113</v>
      </c>
      <c r="E18" s="8">
        <v>70</v>
      </c>
      <c r="F18" s="8">
        <v>84</v>
      </c>
      <c r="G18" s="11">
        <v>58</v>
      </c>
      <c r="I18" s="15" t="s">
        <v>24</v>
      </c>
      <c r="J18" s="42">
        <f t="array" ref="J18">IFERROR(AVERAGE(IF(HOUR($A$3:$A$77)=0,$D$3:$D$77,"")),"")</f>
        <v>129</v>
      </c>
      <c r="K18" s="42">
        <f t="array" ref="K18">IFERROR(AVERAGE(IF(HOUR($A$3:$A$77)=0,$E$3:$E$77,"")),"")</f>
        <v>74.5</v>
      </c>
      <c r="L18" s="42">
        <f t="array" ref="L18">IFERROR(AVERAGE(IF(HOUR($A$3:$A$77)=0,$F$3:$F$77,"")),"")</f>
        <v>93</v>
      </c>
      <c r="M18" s="43">
        <f t="array" ref="M18">IFERROR(AVERAGE(IF(HOUR($A$3:$A$77)=0,$G$3:$G$77,"")),"")</f>
        <v>58.5</v>
      </c>
    </row>
    <row r="19" spans="1:13" x14ac:dyDescent="0.25">
      <c r="A19" s="9">
        <v>0.56180555555555556</v>
      </c>
      <c r="B19" s="46">
        <f t="shared" si="0"/>
        <v>15.000000000000107</v>
      </c>
      <c r="C19" s="48"/>
      <c r="D19" s="12">
        <v>111</v>
      </c>
      <c r="E19" s="8">
        <v>64</v>
      </c>
      <c r="F19" s="8">
        <v>80</v>
      </c>
      <c r="G19" s="11">
        <v>60</v>
      </c>
      <c r="I19" s="15" t="s">
        <v>25</v>
      </c>
      <c r="J19" s="42">
        <f t="array" ref="J19">IFERROR(AVERAGE(IF(HOUR($A$3:$A$77)=1,$D$3:$D$77,"")),"")</f>
        <v>128.5</v>
      </c>
      <c r="K19" s="42">
        <f t="array" ref="K19">IFERROR(AVERAGE(IF(HOUR($A$3:$A$77)=1,$E$3:$E$77,"")),"")</f>
        <v>76.5</v>
      </c>
      <c r="L19" s="42">
        <f t="array" ref="L19">IFERROR(AVERAGE(IF(HOUR($A$3:$A$77)=1,$F$3:$F$77,"")),"")</f>
        <v>94</v>
      </c>
      <c r="M19" s="43">
        <f t="array" ref="M19">IFERROR(AVERAGE(IF(HOUR($A$3:$A$77)=1,$G$3:$G$77,"")),"")</f>
        <v>59</v>
      </c>
    </row>
    <row r="20" spans="1:13" x14ac:dyDescent="0.25">
      <c r="A20" s="9">
        <v>0.57222222222222219</v>
      </c>
      <c r="B20" s="46">
        <f t="shared" si="0"/>
        <v>14.999999999999947</v>
      </c>
      <c r="C20" s="48"/>
      <c r="D20" s="12">
        <v>107</v>
      </c>
      <c r="E20" s="8">
        <v>64</v>
      </c>
      <c r="F20" s="8">
        <v>78</v>
      </c>
      <c r="G20" s="11">
        <v>51</v>
      </c>
      <c r="I20" s="15" t="s">
        <v>26</v>
      </c>
      <c r="J20" s="42">
        <f t="array" ref="J20">IFERROR(AVERAGE(IF(HOUR($A$3:$A$77)=2,$D$3:$D$77,"")),"")</f>
        <v>122.5</v>
      </c>
      <c r="K20" s="42">
        <f t="array" ref="K20">IFERROR(AVERAGE(IF(HOUR($A$3:$A$77)=2,$E$3:$E$77,"")),"")</f>
        <v>76</v>
      </c>
      <c r="L20" s="42">
        <f t="array" ref="L20">IFERROR(AVERAGE(IF(HOUR($A$3:$A$77)=2,$F$3:$F$77,"")),"")</f>
        <v>91.5</v>
      </c>
      <c r="M20" s="43">
        <f t="array" ref="M20">IFERROR(AVERAGE(IF(HOUR($A$3:$A$77)=2,$G$3:$G$77,"")),"")</f>
        <v>63.5</v>
      </c>
    </row>
    <row r="21" spans="1:13" x14ac:dyDescent="0.25">
      <c r="A21" s="9">
        <v>0.58263888888888882</v>
      </c>
      <c r="B21" s="46">
        <f t="shared" si="0"/>
        <v>14.999999999999947</v>
      </c>
      <c r="C21" s="48"/>
      <c r="D21" s="12">
        <v>102</v>
      </c>
      <c r="E21" s="8">
        <v>68</v>
      </c>
      <c r="F21" s="8">
        <v>79</v>
      </c>
      <c r="G21" s="11">
        <v>53</v>
      </c>
      <c r="I21" s="15" t="s">
        <v>27</v>
      </c>
      <c r="J21" s="42">
        <f t="array" ref="J21">IFERROR(AVERAGE(IF(HOUR($A$3:$A$77)=3,$D$3:$D$77,"")),"")</f>
        <v>119</v>
      </c>
      <c r="K21" s="42">
        <f t="array" ref="K21">IFERROR(AVERAGE(IF(HOUR($A$3:$A$77)=3,$E$3:$E$77,"")),"")</f>
        <v>70.5</v>
      </c>
      <c r="L21" s="42">
        <f t="array" ref="L21">IFERROR(AVERAGE(IF(HOUR($A$3:$A$77)=3,$F$3:$F$77,"")),"")</f>
        <v>86.5</v>
      </c>
      <c r="M21" s="43">
        <f t="array" ref="M21">IFERROR(AVERAGE(IF(HOUR($A$3:$A$77)=3,$G$3:$G$77,"")),"")</f>
        <v>55</v>
      </c>
    </row>
    <row r="22" spans="1:13" x14ac:dyDescent="0.25">
      <c r="A22" s="9">
        <v>0.59305555555555556</v>
      </c>
      <c r="B22" s="46">
        <f t="shared" si="0"/>
        <v>15.000000000000107</v>
      </c>
      <c r="C22" s="48"/>
      <c r="D22" s="12">
        <v>103</v>
      </c>
      <c r="E22" s="8">
        <v>63</v>
      </c>
      <c r="F22" s="8">
        <v>76</v>
      </c>
      <c r="G22" s="11">
        <v>57</v>
      </c>
      <c r="I22" s="15" t="s">
        <v>28</v>
      </c>
      <c r="J22" s="42">
        <f t="array" ref="J22">IFERROR(AVERAGE(IF(HOUR($A$3:$A$77)=4,$D$3:$D$77,"")),"")</f>
        <v>120.5</v>
      </c>
      <c r="K22" s="42">
        <f t="array" ref="K22">IFERROR(AVERAGE(IF(HOUR($A$3:$A$77)=4,$E$3:$E$77,"")),"")</f>
        <v>75</v>
      </c>
      <c r="L22" s="42">
        <f t="array" ref="L22">IFERROR(AVERAGE(IF(HOUR($A$3:$A$77)=4,$F$3:$F$77,"")),"")</f>
        <v>90.5</v>
      </c>
      <c r="M22" s="43">
        <f t="array" ref="M22">IFERROR(AVERAGE(IF(HOUR($A$3:$A$77)=4,$G$3:$G$77,"")),"")</f>
        <v>56.5</v>
      </c>
    </row>
    <row r="23" spans="1:13" x14ac:dyDescent="0.25">
      <c r="A23" s="9">
        <v>0.60347222222222219</v>
      </c>
      <c r="B23" s="46">
        <f t="shared" si="0"/>
        <v>14.999999999999947</v>
      </c>
      <c r="D23" s="12">
        <v>104</v>
      </c>
      <c r="E23" s="8">
        <v>67</v>
      </c>
      <c r="F23" s="8">
        <v>79</v>
      </c>
      <c r="G23" s="11">
        <v>56</v>
      </c>
      <c r="I23" s="15" t="s">
        <v>29</v>
      </c>
      <c r="J23" s="42">
        <f t="array" ref="J23">IFERROR(AVERAGE(IF(HOUR($A$3:$A$77)=5,$D$3:$D$77,"")),"")</f>
        <v>133.5</v>
      </c>
      <c r="K23" s="42">
        <f t="array" ref="K23">IFERROR(AVERAGE(IF(HOUR($A$3:$A$77)=5,$E$3:$E$77,"")),"")</f>
        <v>75</v>
      </c>
      <c r="L23" s="42">
        <f t="array" ref="L23">IFERROR(AVERAGE(IF(HOUR($A$3:$A$77)=5,$F$3:$F$77,"")),"")</f>
        <v>94.5</v>
      </c>
      <c r="M23" s="43">
        <f t="array" ref="M23">IFERROR(AVERAGE(IF(HOUR($A$3:$A$77)=5,$G$3:$G$77,"")),"")</f>
        <v>54.5</v>
      </c>
    </row>
    <row r="24" spans="1:13" x14ac:dyDescent="0.25">
      <c r="A24" s="9">
        <v>0.61388888888888882</v>
      </c>
      <c r="B24" s="46">
        <f t="shared" si="0"/>
        <v>14.999999999999947</v>
      </c>
      <c r="D24" s="12">
        <v>101</v>
      </c>
      <c r="E24" s="8">
        <v>61</v>
      </c>
      <c r="F24" s="8">
        <v>74</v>
      </c>
      <c r="G24" s="11">
        <v>48</v>
      </c>
      <c r="I24" s="15" t="s">
        <v>30</v>
      </c>
      <c r="J24" s="42">
        <f t="array" ref="J24">IFERROR(AVERAGE(IF(HOUR($A$3:$A$77)=6,$D$3:$D$77,"")),"")</f>
        <v>119</v>
      </c>
      <c r="K24" s="42">
        <f t="array" ref="K24">IFERROR(AVERAGE(IF(HOUR($A$3:$A$77)=6,$E$3:$E$77,"")),"")</f>
        <v>65.5</v>
      </c>
      <c r="L24" s="42">
        <f t="array" ref="L24">IFERROR(AVERAGE(IF(HOUR($A$3:$A$77)=6,$F$3:$F$77,"")),"")</f>
        <v>83</v>
      </c>
      <c r="M24" s="43">
        <f t="array" ref="M24">IFERROR(AVERAGE(IF(HOUR($A$3:$A$77)=6,$G$3:$G$77,"")),"")</f>
        <v>51</v>
      </c>
    </row>
    <row r="25" spans="1:13" x14ac:dyDescent="0.25">
      <c r="A25" s="9">
        <v>0.62430555555555556</v>
      </c>
      <c r="B25" s="46">
        <f t="shared" si="0"/>
        <v>15.000000000000107</v>
      </c>
      <c r="D25" s="12">
        <v>111</v>
      </c>
      <c r="E25" s="8">
        <v>69</v>
      </c>
      <c r="F25" s="8">
        <v>83</v>
      </c>
      <c r="G25" s="11">
        <v>59</v>
      </c>
      <c r="I25" s="15" t="s">
        <v>31</v>
      </c>
      <c r="J25" s="42">
        <f t="array" ref="J25">IFERROR(AVERAGE(IF(HOUR($A$3:$A$77)=7,$D$3:$D$77,"")),"")</f>
        <v>104.25</v>
      </c>
      <c r="K25" s="42">
        <f t="array" ref="K25">IFERROR(AVERAGE(IF(HOUR($A$3:$A$77)=7,$E$3:$E$77,"")),"")</f>
        <v>65.5</v>
      </c>
      <c r="L25" s="42">
        <f t="array" ref="L25">IFERROR(AVERAGE(IF(HOUR($A$3:$A$77)=7,$F$3:$F$77,"")),"")</f>
        <v>78.5</v>
      </c>
      <c r="M25" s="43">
        <f t="array" ref="M25">IFERROR(AVERAGE(IF(HOUR($A$3:$A$77)=7,$G$3:$G$77,"")),"")</f>
        <v>54.75</v>
      </c>
    </row>
    <row r="26" spans="1:13" ht="15.75" thickBot="1" x14ac:dyDescent="0.3">
      <c r="A26" s="9">
        <v>0.63472222222222219</v>
      </c>
      <c r="B26" s="46">
        <f t="shared" si="0"/>
        <v>14.999999999999947</v>
      </c>
      <c r="D26" s="12">
        <v>112</v>
      </c>
      <c r="E26" s="8">
        <v>64</v>
      </c>
      <c r="F26" s="8">
        <v>80</v>
      </c>
      <c r="G26" s="11">
        <v>57</v>
      </c>
      <c r="I26" s="26" t="s">
        <v>32</v>
      </c>
      <c r="J26" s="44" t="str">
        <f t="array" ref="J26">IFERROR(AVERAGE(IF(HOUR($A$3:$A$77)=8,$D$3:$D$77,"")),"")</f>
        <v/>
      </c>
      <c r="K26" s="44" t="str">
        <f t="array" ref="K26">IFERROR(AVERAGE(IF(HOUR($A$3:$A$77)=8,$E$3:$E$77,"")),"")</f>
        <v/>
      </c>
      <c r="L26" s="44" t="str">
        <f t="array" ref="L26">IFERROR(AVERAGE(IF(HOUR($A$3:$A$77)=8,$F$3:$F$77,"")),"")</f>
        <v/>
      </c>
      <c r="M26" s="45" t="str">
        <f t="array" ref="M26">IFERROR(AVERAGE(IF(HOUR($A$3:$A$77)=8,$G$3:$G$77,"")),"")</f>
        <v/>
      </c>
    </row>
    <row r="27" spans="1:13" x14ac:dyDescent="0.25">
      <c r="A27" s="9">
        <v>0.64513888888888882</v>
      </c>
      <c r="B27" s="46">
        <f t="shared" si="0"/>
        <v>14.999999999999947</v>
      </c>
      <c r="D27" s="12">
        <v>105</v>
      </c>
      <c r="E27" s="8">
        <v>67</v>
      </c>
      <c r="F27" s="8">
        <v>80</v>
      </c>
      <c r="G27" s="11">
        <v>53</v>
      </c>
    </row>
    <row r="28" spans="1:13" x14ac:dyDescent="0.25">
      <c r="A28" s="9">
        <v>0.65555555555555556</v>
      </c>
      <c r="B28" s="46">
        <f t="shared" si="0"/>
        <v>15.000000000000107</v>
      </c>
      <c r="D28" s="12">
        <v>106</v>
      </c>
      <c r="E28" s="8">
        <v>60</v>
      </c>
      <c r="F28" s="8">
        <v>75</v>
      </c>
      <c r="G28" s="11">
        <v>51</v>
      </c>
    </row>
    <row r="29" spans="1:13" x14ac:dyDescent="0.25">
      <c r="A29" s="9">
        <v>0.66597222222222219</v>
      </c>
      <c r="B29" s="46">
        <f t="shared" si="0"/>
        <v>14.999999999999947</v>
      </c>
      <c r="D29" s="12">
        <v>102</v>
      </c>
      <c r="E29" s="8">
        <v>60</v>
      </c>
      <c r="F29" s="8">
        <v>74</v>
      </c>
      <c r="G29" s="11">
        <v>52</v>
      </c>
    </row>
    <row r="30" spans="1:13" x14ac:dyDescent="0.25">
      <c r="A30" s="9">
        <v>0.67638888888888893</v>
      </c>
      <c r="B30" s="46">
        <f t="shared" si="0"/>
        <v>15.000000000000107</v>
      </c>
      <c r="D30" s="12">
        <v>108</v>
      </c>
      <c r="E30" s="8">
        <v>67</v>
      </c>
      <c r="F30" s="8">
        <v>81</v>
      </c>
      <c r="G30" s="11">
        <v>52</v>
      </c>
    </row>
    <row r="31" spans="1:13" x14ac:dyDescent="0.25">
      <c r="A31" s="9">
        <v>0.68680555555555556</v>
      </c>
      <c r="B31" s="46">
        <f t="shared" si="0"/>
        <v>14.999999999999947</v>
      </c>
      <c r="D31" s="12">
        <v>114</v>
      </c>
      <c r="E31" s="8">
        <v>68</v>
      </c>
      <c r="F31" s="8">
        <v>83</v>
      </c>
      <c r="G31" s="11">
        <v>58</v>
      </c>
    </row>
    <row r="32" spans="1:13" x14ac:dyDescent="0.25">
      <c r="A32" s="9">
        <v>0.6972222222222223</v>
      </c>
      <c r="B32" s="46">
        <f t="shared" si="0"/>
        <v>15.000000000000107</v>
      </c>
      <c r="D32" s="12">
        <v>117</v>
      </c>
      <c r="E32" s="8">
        <v>70</v>
      </c>
      <c r="F32" s="8">
        <v>86</v>
      </c>
      <c r="G32" s="11">
        <v>56</v>
      </c>
    </row>
    <row r="33" spans="1:7" x14ac:dyDescent="0.25">
      <c r="A33" s="9">
        <v>0.70763888888888893</v>
      </c>
      <c r="B33" s="46">
        <f t="shared" si="0"/>
        <v>14.999999999999947</v>
      </c>
      <c r="D33" s="12">
        <v>148</v>
      </c>
      <c r="E33" s="8">
        <v>81</v>
      </c>
      <c r="F33" s="8">
        <v>103</v>
      </c>
      <c r="G33" s="11">
        <v>58</v>
      </c>
    </row>
    <row r="34" spans="1:7" x14ac:dyDescent="0.25">
      <c r="A34" s="9">
        <v>0.71805555555555556</v>
      </c>
      <c r="B34" s="46">
        <f t="shared" si="0"/>
        <v>14.999999999999947</v>
      </c>
      <c r="D34" s="12">
        <v>117</v>
      </c>
      <c r="E34" s="8">
        <v>73</v>
      </c>
      <c r="F34" s="8">
        <v>88</v>
      </c>
      <c r="G34" s="11">
        <v>53</v>
      </c>
    </row>
    <row r="35" spans="1:7" x14ac:dyDescent="0.25">
      <c r="A35" s="9">
        <v>0.7284722222222223</v>
      </c>
      <c r="B35" s="46">
        <f t="shared" si="0"/>
        <v>15.000000000000107</v>
      </c>
      <c r="D35" s="12">
        <v>119</v>
      </c>
      <c r="E35" s="8">
        <v>74</v>
      </c>
      <c r="F35" s="8">
        <v>89</v>
      </c>
      <c r="G35" s="11">
        <v>53</v>
      </c>
    </row>
    <row r="36" spans="1:7" x14ac:dyDescent="0.25">
      <c r="A36" s="9">
        <v>0.73888888888888893</v>
      </c>
      <c r="B36" s="46">
        <f t="shared" si="0"/>
        <v>14.999999999999947</v>
      </c>
      <c r="D36" s="12">
        <v>130</v>
      </c>
      <c r="E36" s="8">
        <v>78</v>
      </c>
      <c r="F36" s="8">
        <v>95</v>
      </c>
      <c r="G36" s="11">
        <v>64</v>
      </c>
    </row>
    <row r="37" spans="1:7" x14ac:dyDescent="0.25">
      <c r="A37" s="9">
        <v>0.74930555555555556</v>
      </c>
      <c r="B37" s="46">
        <f t="shared" si="0"/>
        <v>14.999999999999947</v>
      </c>
      <c r="D37" s="12">
        <v>134</v>
      </c>
      <c r="E37" s="8">
        <v>77</v>
      </c>
      <c r="F37" s="8">
        <v>96</v>
      </c>
      <c r="G37" s="11">
        <v>64</v>
      </c>
    </row>
    <row r="38" spans="1:7" x14ac:dyDescent="0.25">
      <c r="A38" s="9">
        <v>0.7597222222222223</v>
      </c>
      <c r="B38" s="46">
        <f t="shared" si="0"/>
        <v>15.000000000000107</v>
      </c>
      <c r="D38" s="12">
        <v>130</v>
      </c>
      <c r="E38" s="8">
        <v>83</v>
      </c>
      <c r="F38" s="8">
        <v>99</v>
      </c>
      <c r="G38" s="11">
        <v>62</v>
      </c>
    </row>
    <row r="39" spans="1:7" x14ac:dyDescent="0.25">
      <c r="A39" s="9">
        <v>0.77013888888888893</v>
      </c>
      <c r="B39" s="46">
        <f t="shared" si="0"/>
        <v>14.999999999999947</v>
      </c>
      <c r="D39" s="12">
        <v>135</v>
      </c>
      <c r="E39" s="8">
        <v>73</v>
      </c>
      <c r="F39" s="8">
        <v>94</v>
      </c>
      <c r="G39" s="11">
        <v>64</v>
      </c>
    </row>
    <row r="40" spans="1:7" x14ac:dyDescent="0.25">
      <c r="A40" s="9">
        <v>0.78055555555555556</v>
      </c>
      <c r="B40" s="46">
        <f t="shared" si="0"/>
        <v>14.999999999999947</v>
      </c>
      <c r="D40" s="12">
        <v>108</v>
      </c>
      <c r="E40" s="8">
        <v>78</v>
      </c>
      <c r="F40" s="8">
        <v>88</v>
      </c>
      <c r="G40" s="11">
        <v>62</v>
      </c>
    </row>
    <row r="41" spans="1:7" x14ac:dyDescent="0.25">
      <c r="A41" s="9">
        <v>0.7909722222222223</v>
      </c>
      <c r="B41" s="46">
        <f t="shared" si="0"/>
        <v>15.000000000000107</v>
      </c>
      <c r="D41" s="12">
        <v>122</v>
      </c>
      <c r="E41" s="8">
        <v>78</v>
      </c>
      <c r="F41" s="8">
        <v>93</v>
      </c>
      <c r="G41" s="11">
        <v>58</v>
      </c>
    </row>
    <row r="42" spans="1:7" x14ac:dyDescent="0.25">
      <c r="A42" s="9">
        <v>0.80138888888888893</v>
      </c>
      <c r="B42" s="46">
        <f t="shared" si="0"/>
        <v>14.999999999999947</v>
      </c>
      <c r="D42" s="12">
        <v>133</v>
      </c>
      <c r="E42" s="8">
        <v>78</v>
      </c>
      <c r="F42" s="8">
        <v>96</v>
      </c>
      <c r="G42" s="11">
        <v>72</v>
      </c>
    </row>
    <row r="43" spans="1:7" x14ac:dyDescent="0.25">
      <c r="A43" s="9">
        <v>0.81180555555555556</v>
      </c>
      <c r="B43" s="46">
        <f t="shared" si="0"/>
        <v>14.999999999999947</v>
      </c>
      <c r="D43" s="12">
        <v>135</v>
      </c>
      <c r="E43" s="8">
        <v>76</v>
      </c>
      <c r="F43" s="8">
        <v>96</v>
      </c>
      <c r="G43" s="11">
        <v>71</v>
      </c>
    </row>
    <row r="44" spans="1:7" x14ac:dyDescent="0.25">
      <c r="A44" s="9">
        <v>0.8222222222222223</v>
      </c>
      <c r="B44" s="46">
        <f t="shared" si="0"/>
        <v>15.000000000000107</v>
      </c>
      <c r="D44" s="12">
        <v>117</v>
      </c>
      <c r="E44" s="8">
        <v>66</v>
      </c>
      <c r="F44" s="8">
        <v>83</v>
      </c>
      <c r="G44" s="11">
        <v>64</v>
      </c>
    </row>
    <row r="45" spans="1:7" x14ac:dyDescent="0.25">
      <c r="A45" s="9">
        <v>0.83263888888888893</v>
      </c>
      <c r="B45" s="46">
        <f t="shared" si="0"/>
        <v>14.999999999999947</v>
      </c>
      <c r="D45" s="12">
        <v>118</v>
      </c>
      <c r="E45" s="8">
        <v>76</v>
      </c>
      <c r="F45" s="8">
        <v>90</v>
      </c>
      <c r="G45" s="11">
        <v>66</v>
      </c>
    </row>
    <row r="46" spans="1:7" x14ac:dyDescent="0.25">
      <c r="A46" s="9">
        <v>0.84305555555555556</v>
      </c>
      <c r="B46" s="46">
        <f t="shared" si="0"/>
        <v>14.999999999999947</v>
      </c>
      <c r="D46" s="12">
        <v>121</v>
      </c>
      <c r="E46" s="8">
        <v>69</v>
      </c>
      <c r="F46" s="8">
        <v>86</v>
      </c>
      <c r="G46" s="11">
        <v>66</v>
      </c>
    </row>
    <row r="47" spans="1:7" x14ac:dyDescent="0.25">
      <c r="A47" s="9">
        <v>0.8534722222222223</v>
      </c>
      <c r="B47" s="46">
        <f t="shared" si="0"/>
        <v>15.000000000000107</v>
      </c>
      <c r="D47" s="12">
        <v>122</v>
      </c>
      <c r="E47" s="8">
        <v>73</v>
      </c>
      <c r="F47" s="8">
        <v>89</v>
      </c>
      <c r="G47" s="11">
        <v>67</v>
      </c>
    </row>
    <row r="48" spans="1:7" x14ac:dyDescent="0.25">
      <c r="A48" s="9">
        <v>0.86388888888888893</v>
      </c>
      <c r="B48" s="46">
        <f t="shared" si="0"/>
        <v>14.999999999999947</v>
      </c>
      <c r="D48" s="12">
        <v>113</v>
      </c>
      <c r="E48" s="8">
        <v>68</v>
      </c>
      <c r="F48" s="8">
        <v>83</v>
      </c>
      <c r="G48" s="11">
        <v>68</v>
      </c>
    </row>
    <row r="49" spans="1:9" x14ac:dyDescent="0.25">
      <c r="A49" s="9">
        <v>0.87430555555555556</v>
      </c>
      <c r="B49" s="46">
        <f t="shared" si="0"/>
        <v>14.999999999999947</v>
      </c>
      <c r="D49" s="12">
        <v>132</v>
      </c>
      <c r="E49" s="8">
        <v>90</v>
      </c>
      <c r="F49" s="8">
        <v>104</v>
      </c>
      <c r="G49" s="11">
        <v>73</v>
      </c>
    </row>
    <row r="50" spans="1:9" x14ac:dyDescent="0.25">
      <c r="A50" s="9">
        <v>0.8847222222222223</v>
      </c>
      <c r="B50" s="46">
        <f t="shared" si="0"/>
        <v>15.000000000000107</v>
      </c>
      <c r="D50" s="12">
        <v>116</v>
      </c>
      <c r="E50" s="8">
        <v>72</v>
      </c>
      <c r="F50" s="8">
        <v>87</v>
      </c>
      <c r="G50" s="11">
        <v>62</v>
      </c>
    </row>
    <row r="51" spans="1:9" x14ac:dyDescent="0.25">
      <c r="A51" s="9">
        <v>0.89513888888888893</v>
      </c>
      <c r="B51" s="46">
        <f t="shared" si="0"/>
        <v>14.999999999999947</v>
      </c>
      <c r="D51" s="12">
        <v>109</v>
      </c>
      <c r="E51" s="8">
        <v>78</v>
      </c>
      <c r="F51" s="8">
        <v>88</v>
      </c>
      <c r="G51" s="11">
        <v>63</v>
      </c>
    </row>
    <row r="52" spans="1:9" x14ac:dyDescent="0.25">
      <c r="A52" s="9">
        <v>0.90555555555555556</v>
      </c>
      <c r="B52" s="46">
        <f t="shared" si="0"/>
        <v>14.999999999999947</v>
      </c>
      <c r="D52" s="12">
        <v>118</v>
      </c>
      <c r="E52" s="8">
        <v>75</v>
      </c>
      <c r="F52" s="8">
        <v>89</v>
      </c>
      <c r="G52" s="11">
        <v>63</v>
      </c>
    </row>
    <row r="53" spans="1:9" x14ac:dyDescent="0.25">
      <c r="A53" s="9">
        <v>0.9159722222222223</v>
      </c>
      <c r="B53" s="46">
        <f t="shared" si="0"/>
        <v>15.000000000000107</v>
      </c>
      <c r="D53" s="12">
        <v>119</v>
      </c>
      <c r="E53" s="8">
        <v>74</v>
      </c>
      <c r="F53" s="8">
        <v>89</v>
      </c>
      <c r="G53" s="11">
        <v>59</v>
      </c>
    </row>
    <row r="54" spans="1:9" x14ac:dyDescent="0.25">
      <c r="A54" s="9">
        <v>0.92638888888888893</v>
      </c>
      <c r="B54" s="46">
        <f t="shared" si="0"/>
        <v>14.999999999999947</v>
      </c>
      <c r="D54" s="12">
        <v>121</v>
      </c>
      <c r="E54" s="8">
        <v>75</v>
      </c>
      <c r="F54" s="8">
        <v>90</v>
      </c>
      <c r="G54" s="11">
        <v>60</v>
      </c>
    </row>
    <row r="55" spans="1:9" x14ac:dyDescent="0.25">
      <c r="A55" s="9">
        <v>0.93680555555555556</v>
      </c>
      <c r="B55" s="46">
        <f t="shared" si="0"/>
        <v>14.999999999999947</v>
      </c>
      <c r="D55" s="12">
        <v>139</v>
      </c>
      <c r="E55" s="8">
        <v>80</v>
      </c>
      <c r="F55" s="8">
        <v>100</v>
      </c>
      <c r="G55" s="11">
        <v>61</v>
      </c>
    </row>
    <row r="56" spans="1:9" x14ac:dyDescent="0.25">
      <c r="A56" s="9">
        <v>0.9472222222222223</v>
      </c>
      <c r="B56" s="46">
        <f t="shared" si="0"/>
        <v>15.000000000000107</v>
      </c>
      <c r="D56" s="12">
        <v>129</v>
      </c>
      <c r="E56" s="8">
        <v>81</v>
      </c>
      <c r="F56" s="8">
        <v>97</v>
      </c>
      <c r="G56" s="11">
        <v>55</v>
      </c>
    </row>
    <row r="57" spans="1:9" x14ac:dyDescent="0.25">
      <c r="A57" s="9">
        <v>0.95763888888888893</v>
      </c>
      <c r="B57" s="46">
        <f t="shared" si="0"/>
        <v>14.999999999999947</v>
      </c>
      <c r="D57" s="12">
        <v>134</v>
      </c>
      <c r="E57" s="8">
        <v>77</v>
      </c>
      <c r="F57" s="8">
        <v>96</v>
      </c>
      <c r="G57" s="11">
        <v>54</v>
      </c>
    </row>
    <row r="58" spans="1:9" x14ac:dyDescent="0.25">
      <c r="A58" s="9">
        <v>0.96805555555555556</v>
      </c>
      <c r="B58" s="46">
        <f t="shared" si="0"/>
        <v>14.999999999999947</v>
      </c>
      <c r="D58" s="12">
        <v>143</v>
      </c>
      <c r="E58" s="8">
        <v>84</v>
      </c>
      <c r="F58" s="8">
        <v>104</v>
      </c>
      <c r="G58" s="11">
        <v>57</v>
      </c>
    </row>
    <row r="59" spans="1:9" x14ac:dyDescent="0.25">
      <c r="A59" s="9">
        <v>0.98888888888888893</v>
      </c>
      <c r="B59" s="46">
        <f t="shared" si="0"/>
        <v>30.000000000000053</v>
      </c>
      <c r="D59" s="12">
        <v>126</v>
      </c>
      <c r="E59" s="8">
        <v>74</v>
      </c>
      <c r="F59" s="8">
        <v>91</v>
      </c>
      <c r="G59" s="11">
        <v>59</v>
      </c>
      <c r="I59" s="47"/>
    </row>
    <row r="60" spans="1:9" x14ac:dyDescent="0.25">
      <c r="A60" s="9">
        <v>9.7222222222222224E-3</v>
      </c>
      <c r="B60" s="46">
        <f t="shared" si="0"/>
        <v>29.999999999999893</v>
      </c>
      <c r="C60" s="11" t="s">
        <v>33</v>
      </c>
      <c r="D60" s="12">
        <v>126</v>
      </c>
      <c r="E60" s="8">
        <v>79</v>
      </c>
      <c r="F60" s="8">
        <v>95</v>
      </c>
      <c r="G60" s="11">
        <v>62</v>
      </c>
      <c r="I60" s="47"/>
    </row>
    <row r="61" spans="1:9" x14ac:dyDescent="0.25">
      <c r="A61" s="9">
        <v>3.0555555555555555E-2</v>
      </c>
      <c r="B61" s="46">
        <f t="shared" si="0"/>
        <v>30</v>
      </c>
      <c r="D61" s="12">
        <v>132</v>
      </c>
      <c r="E61" s="8">
        <v>70</v>
      </c>
      <c r="F61" s="8">
        <v>91</v>
      </c>
      <c r="G61" s="11">
        <v>55</v>
      </c>
    </row>
    <row r="62" spans="1:9" x14ac:dyDescent="0.25">
      <c r="A62" s="9">
        <v>5.1388888888888894E-2</v>
      </c>
      <c r="B62" s="46">
        <f t="shared" si="0"/>
        <v>30.000000000000007</v>
      </c>
      <c r="D62" s="12">
        <v>124</v>
      </c>
      <c r="E62" s="8">
        <v>76</v>
      </c>
      <c r="F62" s="8">
        <v>92</v>
      </c>
      <c r="G62" s="11">
        <v>58</v>
      </c>
    </row>
    <row r="63" spans="1:9" x14ac:dyDescent="0.25">
      <c r="A63" s="9">
        <v>7.2222222222222229E-2</v>
      </c>
      <c r="B63" s="46">
        <f t="shared" si="0"/>
        <v>30.000000000000004</v>
      </c>
      <c r="D63" s="12">
        <v>133</v>
      </c>
      <c r="E63" s="8">
        <v>77</v>
      </c>
      <c r="F63" s="8">
        <v>96</v>
      </c>
      <c r="G63" s="11">
        <v>60</v>
      </c>
    </row>
    <row r="64" spans="1:9" x14ac:dyDescent="0.25">
      <c r="A64" s="9">
        <v>9.3055555555555558E-2</v>
      </c>
      <c r="B64" s="46">
        <f t="shared" si="0"/>
        <v>29.999999999999993</v>
      </c>
      <c r="D64" s="12">
        <v>136</v>
      </c>
      <c r="E64" s="8">
        <v>83</v>
      </c>
      <c r="F64" s="8">
        <v>101</v>
      </c>
      <c r="G64" s="11">
        <v>72</v>
      </c>
    </row>
    <row r="65" spans="1:7" x14ac:dyDescent="0.25">
      <c r="A65" s="9">
        <v>0.11388888888888889</v>
      </c>
      <c r="B65" s="46">
        <f t="shared" si="0"/>
        <v>29.999999999999993</v>
      </c>
      <c r="D65" s="12">
        <v>109</v>
      </c>
      <c r="E65" s="8">
        <v>69</v>
      </c>
      <c r="F65" s="8">
        <v>82</v>
      </c>
      <c r="G65" s="11">
        <v>55</v>
      </c>
    </row>
    <row r="66" spans="1:7" x14ac:dyDescent="0.25">
      <c r="A66" s="9">
        <v>0.13472222222222222</v>
      </c>
      <c r="B66" s="46">
        <f t="shared" si="0"/>
        <v>29.999999999999993</v>
      </c>
      <c r="D66" s="12">
        <v>114</v>
      </c>
      <c r="E66" s="8">
        <v>66</v>
      </c>
      <c r="F66" s="8">
        <v>82</v>
      </c>
      <c r="G66" s="11">
        <v>52</v>
      </c>
    </row>
    <row r="67" spans="1:7" x14ac:dyDescent="0.25">
      <c r="A67" s="9">
        <v>0.15555555555555556</v>
      </c>
      <c r="B67" s="46">
        <f t="shared" si="0"/>
        <v>30.000000000000014</v>
      </c>
      <c r="D67" s="12">
        <v>124</v>
      </c>
      <c r="E67" s="8">
        <v>75</v>
      </c>
      <c r="F67" s="8">
        <v>91</v>
      </c>
      <c r="G67" s="11">
        <v>58</v>
      </c>
    </row>
    <row r="68" spans="1:7" x14ac:dyDescent="0.25">
      <c r="A68" s="9">
        <v>0.1763888888888889</v>
      </c>
      <c r="B68" s="46">
        <f t="shared" si="0"/>
        <v>30.000000000000014</v>
      </c>
      <c r="D68" s="12">
        <v>119</v>
      </c>
      <c r="E68" s="8">
        <v>75</v>
      </c>
      <c r="F68" s="8">
        <v>90</v>
      </c>
      <c r="G68" s="11">
        <v>54</v>
      </c>
    </row>
    <row r="69" spans="1:7" x14ac:dyDescent="0.25">
      <c r="A69" s="9">
        <v>0.19722222222222222</v>
      </c>
      <c r="B69" s="46">
        <f t="shared" ref="B69:B77" si="1">24*60*(A69-A68 + ((A69-A68)&lt;0))</f>
        <v>29.999999999999972</v>
      </c>
      <c r="D69" s="12">
        <v>122</v>
      </c>
      <c r="E69" s="8">
        <v>75</v>
      </c>
      <c r="F69" s="8">
        <v>91</v>
      </c>
      <c r="G69" s="11">
        <v>59</v>
      </c>
    </row>
    <row r="70" spans="1:7" x14ac:dyDescent="0.25">
      <c r="A70" s="9">
        <v>0.21805555555555556</v>
      </c>
      <c r="B70" s="46">
        <f t="shared" si="1"/>
        <v>30.000000000000014</v>
      </c>
      <c r="D70" s="12">
        <v>143</v>
      </c>
      <c r="E70" s="8">
        <v>77</v>
      </c>
      <c r="F70" s="8">
        <v>99</v>
      </c>
      <c r="G70" s="11">
        <v>60</v>
      </c>
    </row>
    <row r="71" spans="1:7" x14ac:dyDescent="0.25">
      <c r="A71" s="9">
        <v>0.2388888888888889</v>
      </c>
      <c r="B71" s="46">
        <f t="shared" si="1"/>
        <v>30.000000000000014</v>
      </c>
      <c r="D71" s="12">
        <v>124</v>
      </c>
      <c r="E71" s="8">
        <v>73</v>
      </c>
      <c r="F71" s="8">
        <v>90</v>
      </c>
      <c r="G71" s="11">
        <v>49</v>
      </c>
    </row>
    <row r="72" spans="1:7" x14ac:dyDescent="0.25">
      <c r="A72" s="9">
        <v>0.25972222222222224</v>
      </c>
      <c r="B72" s="46">
        <f t="shared" si="1"/>
        <v>30.000000000000014</v>
      </c>
      <c r="D72" s="12">
        <v>116</v>
      </c>
      <c r="E72" s="8">
        <v>64</v>
      </c>
      <c r="F72" s="8">
        <v>81</v>
      </c>
      <c r="G72" s="11">
        <v>49</v>
      </c>
    </row>
    <row r="73" spans="1:7" x14ac:dyDescent="0.25">
      <c r="A73" s="9">
        <v>0.28055555555555556</v>
      </c>
      <c r="B73" s="46">
        <f t="shared" si="1"/>
        <v>29.999999999999972</v>
      </c>
      <c r="D73" s="12">
        <v>122</v>
      </c>
      <c r="E73" s="8">
        <v>67</v>
      </c>
      <c r="F73" s="8">
        <v>85</v>
      </c>
      <c r="G73" s="11">
        <v>53</v>
      </c>
    </row>
    <row r="74" spans="1:7" x14ac:dyDescent="0.25">
      <c r="A74" s="9">
        <v>0.30138888888888887</v>
      </c>
      <c r="B74" s="46">
        <f t="shared" si="1"/>
        <v>29.999999999999972</v>
      </c>
      <c r="C74" s="11" t="s">
        <v>34</v>
      </c>
      <c r="D74" s="12">
        <v>108</v>
      </c>
      <c r="E74" s="8">
        <v>70</v>
      </c>
      <c r="F74" s="8">
        <v>83</v>
      </c>
      <c r="G74" s="11">
        <v>52</v>
      </c>
    </row>
    <row r="75" spans="1:7" x14ac:dyDescent="0.25">
      <c r="A75" s="9">
        <v>0.31180555555555556</v>
      </c>
      <c r="B75" s="46">
        <f t="shared" si="1"/>
        <v>15.000000000000027</v>
      </c>
      <c r="D75" s="12">
        <v>93</v>
      </c>
      <c r="E75" s="8">
        <v>52</v>
      </c>
      <c r="F75" s="8">
        <v>66</v>
      </c>
      <c r="G75" s="11">
        <v>47</v>
      </c>
    </row>
    <row r="76" spans="1:7" x14ac:dyDescent="0.25">
      <c r="A76" s="9">
        <v>0.32222222222222224</v>
      </c>
      <c r="B76" s="46">
        <f t="shared" si="1"/>
        <v>15.000000000000027</v>
      </c>
      <c r="D76" s="12">
        <v>100</v>
      </c>
      <c r="E76" s="8">
        <v>60</v>
      </c>
      <c r="F76" s="8">
        <v>73</v>
      </c>
      <c r="G76" s="11">
        <v>60</v>
      </c>
    </row>
    <row r="77" spans="1:7" x14ac:dyDescent="0.25">
      <c r="A77" s="9">
        <v>0.33263888888888887</v>
      </c>
      <c r="B77" s="46">
        <f t="shared" si="1"/>
        <v>14.999999999999947</v>
      </c>
      <c r="D77" s="12">
        <v>116</v>
      </c>
      <c r="E77" s="8">
        <v>80</v>
      </c>
      <c r="F77" s="8">
        <v>92</v>
      </c>
      <c r="G77" s="11">
        <v>60</v>
      </c>
    </row>
  </sheetData>
  <mergeCells count="2">
    <mergeCell ref="A1:G1"/>
    <mergeCell ref="I1:M1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2"/>
  <dimension ref="A1:O77"/>
  <sheetViews>
    <sheetView workbookViewId="0">
      <selection activeCell="C34" sqref="C34"/>
    </sheetView>
  </sheetViews>
  <sheetFormatPr defaultRowHeight="15" x14ac:dyDescent="0.25"/>
  <cols>
    <col min="1" max="1" width="9.140625" style="12"/>
    <col min="2" max="2" width="9.140625" style="8"/>
    <col min="3" max="3" width="12.28515625" style="11" customWidth="1"/>
    <col min="4" max="7" width="9.140625" style="8"/>
    <col min="8" max="8" width="4" style="8" customWidth="1"/>
    <col min="9" max="9" width="11.7109375" style="14" customWidth="1"/>
    <col min="10" max="13" width="20.7109375" style="8" customWidth="1"/>
    <col min="14" max="14" width="3.85546875" style="8" customWidth="1"/>
    <col min="15" max="15" width="17.85546875" style="8" customWidth="1"/>
    <col min="16" max="16384" width="9.140625" style="8"/>
  </cols>
  <sheetData>
    <row r="1" spans="1:15" s="1" customFormat="1" ht="19.5" thickBot="1" x14ac:dyDescent="0.35">
      <c r="A1" s="32" t="s">
        <v>0</v>
      </c>
      <c r="B1" s="33"/>
      <c r="C1" s="33"/>
      <c r="D1" s="33"/>
      <c r="E1" s="33"/>
      <c r="F1" s="33"/>
      <c r="G1" s="34"/>
      <c r="I1" s="35" t="s">
        <v>1</v>
      </c>
      <c r="J1" s="36"/>
      <c r="K1" s="36"/>
      <c r="L1" s="36"/>
      <c r="M1" s="37"/>
    </row>
    <row r="2" spans="1:15" ht="15.75" customHeight="1" thickBot="1" x14ac:dyDescent="0.3">
      <c r="A2" s="2" t="s">
        <v>2</v>
      </c>
      <c r="B2" s="3" t="s">
        <v>3</v>
      </c>
      <c r="C2" s="4" t="s">
        <v>4</v>
      </c>
      <c r="D2" s="3" t="s">
        <v>5</v>
      </c>
      <c r="E2" s="13" t="s">
        <v>6</v>
      </c>
      <c r="F2" s="13" t="s">
        <v>7</v>
      </c>
      <c r="G2" s="4" t="s">
        <v>8</v>
      </c>
      <c r="I2" s="6" t="s">
        <v>2</v>
      </c>
      <c r="J2" s="5" t="s">
        <v>5</v>
      </c>
      <c r="K2" s="5" t="s">
        <v>6</v>
      </c>
      <c r="L2" s="5" t="s">
        <v>7</v>
      </c>
      <c r="M2" s="7" t="s">
        <v>8</v>
      </c>
      <c r="N2" s="29" t="s">
        <v>43</v>
      </c>
      <c r="O2" s="30"/>
    </row>
    <row r="3" spans="1:15" ht="48.75" customHeight="1" x14ac:dyDescent="0.25">
      <c r="A3" s="9">
        <v>0.38263888888888892</v>
      </c>
      <c r="B3" s="10"/>
      <c r="D3" s="12">
        <v>126</v>
      </c>
      <c r="E3" s="8">
        <v>80</v>
      </c>
      <c r="F3" s="8">
        <v>95</v>
      </c>
      <c r="G3" s="11">
        <v>61</v>
      </c>
      <c r="I3" s="15" t="s">
        <v>9</v>
      </c>
      <c r="J3" s="16" t="s">
        <v>40</v>
      </c>
      <c r="K3" s="17" t="s">
        <v>41</v>
      </c>
      <c r="L3" s="17" t="s">
        <v>41</v>
      </c>
      <c r="M3" s="18" t="s">
        <v>42</v>
      </c>
      <c r="N3" s="29"/>
      <c r="O3" s="30"/>
    </row>
    <row r="4" spans="1:15" ht="53.25" customHeight="1" x14ac:dyDescent="0.25">
      <c r="A4" s="9">
        <v>0.38472222222222219</v>
      </c>
      <c r="B4" s="8">
        <v>3</v>
      </c>
      <c r="C4" s="31" t="s">
        <v>35</v>
      </c>
      <c r="D4" s="12">
        <v>135</v>
      </c>
      <c r="E4" s="8">
        <v>77</v>
      </c>
      <c r="F4" s="8">
        <v>96</v>
      </c>
      <c r="G4" s="11">
        <v>59</v>
      </c>
      <c r="I4" s="15" t="s">
        <v>10</v>
      </c>
      <c r="J4" s="19" t="s">
        <v>39</v>
      </c>
      <c r="K4" s="20" t="s">
        <v>38</v>
      </c>
      <c r="L4" s="20" t="s">
        <v>37</v>
      </c>
      <c r="M4" s="21" t="s">
        <v>36</v>
      </c>
      <c r="N4" s="29"/>
      <c r="O4" s="30"/>
    </row>
    <row r="5" spans="1:15" x14ac:dyDescent="0.25">
      <c r="A5" s="9">
        <v>0.39513888888888887</v>
      </c>
      <c r="B5" s="8">
        <v>15</v>
      </c>
      <c r="C5" s="31"/>
      <c r="D5" s="12">
        <v>129</v>
      </c>
      <c r="E5" s="8">
        <v>78</v>
      </c>
      <c r="F5" s="8">
        <v>95</v>
      </c>
      <c r="G5" s="11">
        <v>55</v>
      </c>
      <c r="I5" s="15" t="s">
        <v>11</v>
      </c>
      <c r="J5" s="27"/>
      <c r="K5" s="22"/>
      <c r="L5" s="22"/>
      <c r="M5" s="23"/>
      <c r="N5" s="29"/>
      <c r="O5" s="30"/>
    </row>
    <row r="6" spans="1:15" x14ac:dyDescent="0.25">
      <c r="A6" s="9">
        <v>0.41597222222222219</v>
      </c>
      <c r="B6" s="8">
        <v>30</v>
      </c>
      <c r="C6" s="31"/>
      <c r="D6" s="12">
        <v>138</v>
      </c>
      <c r="E6" s="8">
        <v>84</v>
      </c>
      <c r="F6" s="8">
        <v>102</v>
      </c>
      <c r="G6" s="11">
        <v>63</v>
      </c>
      <c r="I6" s="15" t="s">
        <v>12</v>
      </c>
      <c r="J6" s="27"/>
      <c r="K6" s="22"/>
      <c r="L6" s="22"/>
      <c r="M6" s="23"/>
      <c r="N6" s="29"/>
      <c r="O6" s="30"/>
    </row>
    <row r="7" spans="1:15" x14ac:dyDescent="0.25">
      <c r="A7" s="9">
        <v>0.42638888888888887</v>
      </c>
      <c r="B7" s="8">
        <v>15</v>
      </c>
      <c r="C7" s="31"/>
      <c r="D7" s="12">
        <v>142</v>
      </c>
      <c r="E7" s="8">
        <v>75</v>
      </c>
      <c r="F7" s="8">
        <v>97</v>
      </c>
      <c r="G7" s="11">
        <v>54</v>
      </c>
      <c r="I7" s="15" t="s">
        <v>13</v>
      </c>
      <c r="J7" s="27"/>
      <c r="K7" s="22"/>
      <c r="L7" s="22"/>
      <c r="M7" s="23"/>
      <c r="N7" s="29"/>
      <c r="O7" s="30"/>
    </row>
    <row r="8" spans="1:15" x14ac:dyDescent="0.25">
      <c r="A8" s="9">
        <v>0.44722222222222219</v>
      </c>
      <c r="B8" s="8">
        <v>30</v>
      </c>
      <c r="C8" s="31"/>
      <c r="D8" s="12">
        <v>133</v>
      </c>
      <c r="E8" s="8">
        <v>75</v>
      </c>
      <c r="F8" s="8">
        <v>94</v>
      </c>
      <c r="G8" s="11">
        <v>62</v>
      </c>
      <c r="I8" s="15" t="s">
        <v>14</v>
      </c>
      <c r="J8" s="27"/>
      <c r="K8" s="22"/>
      <c r="L8" s="22"/>
      <c r="M8" s="23"/>
      <c r="N8" s="29"/>
      <c r="O8" s="30"/>
    </row>
    <row r="9" spans="1:15" x14ac:dyDescent="0.25">
      <c r="A9" s="9">
        <v>0.45763888888888887</v>
      </c>
      <c r="B9" s="8">
        <v>15</v>
      </c>
      <c r="C9" s="31"/>
      <c r="D9" s="12">
        <v>138</v>
      </c>
      <c r="E9" s="8">
        <v>93</v>
      </c>
      <c r="F9" s="8">
        <v>108</v>
      </c>
      <c r="G9" s="11">
        <v>59</v>
      </c>
      <c r="I9" s="15" t="s">
        <v>15</v>
      </c>
      <c r="J9" s="27"/>
      <c r="K9" s="22"/>
      <c r="L9" s="22"/>
      <c r="M9" s="23"/>
      <c r="N9" s="29"/>
      <c r="O9" s="30"/>
    </row>
    <row r="10" spans="1:15" x14ac:dyDescent="0.25">
      <c r="A10" s="9">
        <v>0.4680555555555555</v>
      </c>
      <c r="B10" s="8">
        <v>15</v>
      </c>
      <c r="C10" s="31"/>
      <c r="D10" s="12">
        <v>140</v>
      </c>
      <c r="E10" s="8">
        <v>80</v>
      </c>
      <c r="F10" s="8">
        <v>100</v>
      </c>
      <c r="G10" s="11">
        <v>55</v>
      </c>
      <c r="I10" s="15" t="s">
        <v>16</v>
      </c>
      <c r="J10" s="27"/>
      <c r="K10" s="22"/>
      <c r="L10" s="22"/>
      <c r="M10" s="23"/>
      <c r="N10" s="29"/>
      <c r="O10" s="30"/>
    </row>
    <row r="11" spans="1:15" x14ac:dyDescent="0.25">
      <c r="A11" s="9">
        <v>0.47847222222222219</v>
      </c>
      <c r="B11" s="8">
        <v>15</v>
      </c>
      <c r="C11" s="31"/>
      <c r="D11" s="12">
        <v>132</v>
      </c>
      <c r="E11" s="8">
        <v>80</v>
      </c>
      <c r="F11" s="8">
        <v>97</v>
      </c>
      <c r="G11" s="11">
        <v>64</v>
      </c>
      <c r="I11" s="15" t="s">
        <v>17</v>
      </c>
      <c r="J11" s="27"/>
      <c r="K11" s="22"/>
      <c r="L11" s="22"/>
      <c r="M11" s="23"/>
      <c r="N11" s="29"/>
      <c r="O11" s="30"/>
    </row>
    <row r="12" spans="1:15" x14ac:dyDescent="0.25">
      <c r="A12" s="9">
        <v>0.48888888888888887</v>
      </c>
      <c r="B12" s="8">
        <v>15</v>
      </c>
      <c r="C12" s="31"/>
      <c r="D12" s="12">
        <v>139</v>
      </c>
      <c r="E12" s="8">
        <v>69</v>
      </c>
      <c r="F12" s="8">
        <v>92</v>
      </c>
      <c r="G12" s="11">
        <v>68</v>
      </c>
      <c r="I12" s="15" t="s">
        <v>18</v>
      </c>
      <c r="J12" s="27"/>
      <c r="K12" s="22"/>
      <c r="L12" s="22"/>
      <c r="M12" s="23"/>
      <c r="N12" s="29"/>
      <c r="O12" s="30"/>
    </row>
    <row r="13" spans="1:15" x14ac:dyDescent="0.25">
      <c r="A13" s="9">
        <v>0.4993055555555555</v>
      </c>
      <c r="B13" s="8">
        <v>15</v>
      </c>
      <c r="C13" s="31"/>
      <c r="D13" s="12">
        <v>124</v>
      </c>
      <c r="E13" s="8">
        <v>76</v>
      </c>
      <c r="F13" s="8">
        <v>92</v>
      </c>
      <c r="G13" s="11">
        <v>58</v>
      </c>
      <c r="I13" s="15" t="s">
        <v>19</v>
      </c>
      <c r="J13" s="27"/>
      <c r="K13" s="22"/>
      <c r="L13" s="22"/>
      <c r="M13" s="23"/>
      <c r="N13" s="29"/>
      <c r="O13" s="30"/>
    </row>
    <row r="14" spans="1:15" x14ac:dyDescent="0.25">
      <c r="A14" s="9">
        <v>0.50972222222222219</v>
      </c>
      <c r="B14" s="8">
        <v>15</v>
      </c>
      <c r="C14" s="31"/>
      <c r="D14" s="12">
        <v>126</v>
      </c>
      <c r="E14" s="8">
        <v>71</v>
      </c>
      <c r="F14" s="8">
        <v>89</v>
      </c>
      <c r="G14" s="11">
        <v>57</v>
      </c>
      <c r="I14" s="15" t="s">
        <v>20</v>
      </c>
      <c r="J14" s="27"/>
      <c r="K14" s="22"/>
      <c r="L14" s="22"/>
      <c r="M14" s="23"/>
    </row>
    <row r="15" spans="1:15" x14ac:dyDescent="0.25">
      <c r="A15" s="9">
        <v>0.52013888888888882</v>
      </c>
      <c r="B15" s="8">
        <v>15</v>
      </c>
      <c r="C15" s="31"/>
      <c r="D15" s="12">
        <v>122</v>
      </c>
      <c r="E15" s="8">
        <v>80</v>
      </c>
      <c r="F15" s="8">
        <v>94</v>
      </c>
      <c r="G15" s="11">
        <v>61</v>
      </c>
      <c r="I15" s="15" t="s">
        <v>21</v>
      </c>
      <c r="J15" s="27"/>
      <c r="K15" s="22"/>
      <c r="L15" s="22"/>
      <c r="M15" s="23"/>
    </row>
    <row r="16" spans="1:15" x14ac:dyDescent="0.25">
      <c r="A16" s="9">
        <v>0.53055555555555556</v>
      </c>
      <c r="B16" s="8">
        <v>15</v>
      </c>
      <c r="C16" s="31"/>
      <c r="D16" s="12">
        <v>128</v>
      </c>
      <c r="E16" s="8">
        <v>73</v>
      </c>
      <c r="F16" s="8">
        <v>91</v>
      </c>
      <c r="G16" s="11">
        <v>62</v>
      </c>
      <c r="I16" s="15" t="s">
        <v>22</v>
      </c>
      <c r="J16" s="27"/>
      <c r="K16" s="22"/>
      <c r="L16" s="22"/>
      <c r="M16" s="23"/>
    </row>
    <row r="17" spans="1:13" x14ac:dyDescent="0.25">
      <c r="A17" s="9">
        <v>0.54097222222222219</v>
      </c>
      <c r="B17" s="8">
        <v>15</v>
      </c>
      <c r="C17" s="31"/>
      <c r="D17" s="12">
        <v>120</v>
      </c>
      <c r="E17" s="8">
        <v>77</v>
      </c>
      <c r="F17" s="8">
        <v>91</v>
      </c>
      <c r="G17" s="11">
        <v>64</v>
      </c>
      <c r="I17" s="15" t="s">
        <v>23</v>
      </c>
      <c r="J17" s="27"/>
      <c r="K17" s="22"/>
      <c r="L17" s="22"/>
      <c r="M17" s="23"/>
    </row>
    <row r="18" spans="1:13" x14ac:dyDescent="0.25">
      <c r="A18" s="9">
        <v>0.55138888888888882</v>
      </c>
      <c r="B18" s="8">
        <v>15</v>
      </c>
      <c r="C18" s="31"/>
      <c r="D18" s="12">
        <v>113</v>
      </c>
      <c r="E18" s="8">
        <v>70</v>
      </c>
      <c r="F18" s="8">
        <v>84</v>
      </c>
      <c r="G18" s="11">
        <v>58</v>
      </c>
      <c r="I18" s="15" t="s">
        <v>24</v>
      </c>
      <c r="J18" s="27"/>
      <c r="K18" s="22"/>
      <c r="L18" s="22"/>
      <c r="M18" s="23"/>
    </row>
    <row r="19" spans="1:13" x14ac:dyDescent="0.25">
      <c r="A19" s="9">
        <v>0.56180555555555556</v>
      </c>
      <c r="B19" s="8">
        <v>15</v>
      </c>
      <c r="C19" s="31"/>
      <c r="D19" s="12">
        <v>111</v>
      </c>
      <c r="E19" s="8">
        <v>64</v>
      </c>
      <c r="F19" s="8">
        <v>80</v>
      </c>
      <c r="G19" s="11">
        <v>60</v>
      </c>
      <c r="I19" s="15" t="s">
        <v>25</v>
      </c>
      <c r="J19" s="27"/>
      <c r="K19" s="22"/>
      <c r="L19" s="22"/>
      <c r="M19" s="23"/>
    </row>
    <row r="20" spans="1:13" x14ac:dyDescent="0.25">
      <c r="A20" s="9">
        <v>0.57222222222222219</v>
      </c>
      <c r="B20" s="8">
        <v>15</v>
      </c>
      <c r="C20" s="31"/>
      <c r="D20" s="12">
        <v>107</v>
      </c>
      <c r="E20" s="8">
        <v>64</v>
      </c>
      <c r="F20" s="8">
        <v>78</v>
      </c>
      <c r="G20" s="11">
        <v>51</v>
      </c>
      <c r="I20" s="15" t="s">
        <v>26</v>
      </c>
      <c r="J20" s="27"/>
      <c r="K20" s="22"/>
      <c r="L20" s="22"/>
      <c r="M20" s="23"/>
    </row>
    <row r="21" spans="1:13" x14ac:dyDescent="0.25">
      <c r="A21" s="9">
        <v>0.58263888888888882</v>
      </c>
      <c r="B21" s="8">
        <v>15</v>
      </c>
      <c r="C21" s="31"/>
      <c r="D21" s="12">
        <v>102</v>
      </c>
      <c r="E21" s="8">
        <v>68</v>
      </c>
      <c r="F21" s="8">
        <v>79</v>
      </c>
      <c r="G21" s="11">
        <v>53</v>
      </c>
      <c r="I21" s="15" t="s">
        <v>27</v>
      </c>
      <c r="J21" s="27"/>
      <c r="K21" s="22"/>
      <c r="L21" s="22"/>
      <c r="M21" s="23"/>
    </row>
    <row r="22" spans="1:13" x14ac:dyDescent="0.25">
      <c r="A22" s="9">
        <v>0.59305555555555556</v>
      </c>
      <c r="B22" s="8">
        <v>15</v>
      </c>
      <c r="C22" s="31"/>
      <c r="D22" s="12">
        <v>103</v>
      </c>
      <c r="E22" s="8">
        <v>63</v>
      </c>
      <c r="F22" s="8">
        <v>76</v>
      </c>
      <c r="G22" s="11">
        <v>57</v>
      </c>
      <c r="I22" s="15" t="s">
        <v>28</v>
      </c>
      <c r="J22" s="27"/>
      <c r="K22" s="22"/>
      <c r="L22" s="22"/>
      <c r="M22" s="23"/>
    </row>
    <row r="23" spans="1:13" x14ac:dyDescent="0.25">
      <c r="A23" s="9">
        <v>0.60347222222222219</v>
      </c>
      <c r="B23" s="8">
        <v>15</v>
      </c>
      <c r="D23" s="12">
        <v>104</v>
      </c>
      <c r="E23" s="8">
        <v>67</v>
      </c>
      <c r="F23" s="8">
        <v>79</v>
      </c>
      <c r="G23" s="11">
        <v>56</v>
      </c>
      <c r="I23" s="15" t="s">
        <v>29</v>
      </c>
      <c r="J23" s="27"/>
      <c r="K23" s="22"/>
      <c r="L23" s="22"/>
      <c r="M23" s="23"/>
    </row>
    <row r="24" spans="1:13" x14ac:dyDescent="0.25">
      <c r="A24" s="9">
        <v>0.61388888888888882</v>
      </c>
      <c r="B24" s="8">
        <v>15</v>
      </c>
      <c r="D24" s="12">
        <v>101</v>
      </c>
      <c r="E24" s="8">
        <v>61</v>
      </c>
      <c r="F24" s="8">
        <v>74</v>
      </c>
      <c r="G24" s="11">
        <v>48</v>
      </c>
      <c r="I24" s="15" t="s">
        <v>30</v>
      </c>
      <c r="J24" s="27"/>
      <c r="K24" s="22"/>
      <c r="L24" s="22"/>
      <c r="M24" s="23"/>
    </row>
    <row r="25" spans="1:13" x14ac:dyDescent="0.25">
      <c r="A25" s="9">
        <v>0.62430555555555556</v>
      </c>
      <c r="B25" s="8">
        <v>15</v>
      </c>
      <c r="D25" s="12">
        <v>111</v>
      </c>
      <c r="E25" s="8">
        <v>69</v>
      </c>
      <c r="F25" s="8">
        <v>83</v>
      </c>
      <c r="G25" s="11">
        <v>59</v>
      </c>
      <c r="I25" s="15" t="s">
        <v>31</v>
      </c>
      <c r="J25" s="27"/>
      <c r="K25" s="22"/>
      <c r="L25" s="22"/>
      <c r="M25" s="23"/>
    </row>
    <row r="26" spans="1:13" ht="15.75" thickBot="1" x14ac:dyDescent="0.3">
      <c r="A26" s="9">
        <v>0.63472222222222219</v>
      </c>
      <c r="B26" s="8">
        <v>15</v>
      </c>
      <c r="D26" s="12">
        <v>112</v>
      </c>
      <c r="E26" s="8">
        <v>64</v>
      </c>
      <c r="F26" s="8">
        <v>80</v>
      </c>
      <c r="G26" s="11">
        <v>57</v>
      </c>
      <c r="I26" s="26" t="s">
        <v>32</v>
      </c>
      <c r="J26" s="28"/>
      <c r="K26" s="24"/>
      <c r="L26" s="24"/>
      <c r="M26" s="25"/>
    </row>
    <row r="27" spans="1:13" x14ac:dyDescent="0.25">
      <c r="A27" s="9">
        <v>0.64513888888888882</v>
      </c>
      <c r="B27" s="8">
        <v>15</v>
      </c>
      <c r="D27" s="12">
        <v>105</v>
      </c>
      <c r="E27" s="8">
        <v>67</v>
      </c>
      <c r="F27" s="8">
        <v>80</v>
      </c>
      <c r="G27" s="11">
        <v>53</v>
      </c>
    </row>
    <row r="28" spans="1:13" x14ac:dyDescent="0.25">
      <c r="A28" s="9">
        <v>0.65555555555555556</v>
      </c>
      <c r="B28" s="8">
        <v>15</v>
      </c>
      <c r="D28" s="12">
        <v>106</v>
      </c>
      <c r="E28" s="8">
        <v>60</v>
      </c>
      <c r="F28" s="8">
        <v>75</v>
      </c>
      <c r="G28" s="11">
        <v>51</v>
      </c>
    </row>
    <row r="29" spans="1:13" x14ac:dyDescent="0.25">
      <c r="A29" s="9">
        <v>0.66597222222222219</v>
      </c>
      <c r="B29" s="8">
        <v>15</v>
      </c>
      <c r="D29" s="12">
        <v>102</v>
      </c>
      <c r="E29" s="8">
        <v>60</v>
      </c>
      <c r="F29" s="8">
        <v>74</v>
      </c>
      <c r="G29" s="11">
        <v>52</v>
      </c>
    </row>
    <row r="30" spans="1:13" x14ac:dyDescent="0.25">
      <c r="A30" s="9">
        <v>0.67638888888888893</v>
      </c>
      <c r="B30" s="8">
        <v>15</v>
      </c>
      <c r="D30" s="12">
        <v>108</v>
      </c>
      <c r="E30" s="8">
        <v>67</v>
      </c>
      <c r="F30" s="8">
        <v>81</v>
      </c>
      <c r="G30" s="11">
        <v>52</v>
      </c>
    </row>
    <row r="31" spans="1:13" x14ac:dyDescent="0.25">
      <c r="A31" s="9">
        <v>0.68680555555555556</v>
      </c>
      <c r="B31" s="8">
        <v>15</v>
      </c>
      <c r="D31" s="12">
        <v>114</v>
      </c>
      <c r="E31" s="8">
        <v>68</v>
      </c>
      <c r="F31" s="8">
        <v>83</v>
      </c>
      <c r="G31" s="11">
        <v>58</v>
      </c>
    </row>
    <row r="32" spans="1:13" x14ac:dyDescent="0.25">
      <c r="A32" s="9">
        <v>0.6972222222222223</v>
      </c>
      <c r="B32" s="8">
        <v>15</v>
      </c>
      <c r="D32" s="12">
        <v>117</v>
      </c>
      <c r="E32" s="8">
        <v>70</v>
      </c>
      <c r="F32" s="8">
        <v>86</v>
      </c>
      <c r="G32" s="11">
        <v>56</v>
      </c>
    </row>
    <row r="33" spans="1:7" x14ac:dyDescent="0.25">
      <c r="A33" s="9">
        <v>0.70763888888888893</v>
      </c>
      <c r="B33" s="8">
        <v>15</v>
      </c>
      <c r="D33" s="12">
        <v>148</v>
      </c>
      <c r="E33" s="8">
        <v>81</v>
      </c>
      <c r="F33" s="8">
        <v>103</v>
      </c>
      <c r="G33" s="11">
        <v>58</v>
      </c>
    </row>
    <row r="34" spans="1:7" x14ac:dyDescent="0.25">
      <c r="A34" s="9">
        <v>0.71805555555555556</v>
      </c>
      <c r="B34" s="8">
        <v>15</v>
      </c>
      <c r="D34" s="12">
        <v>117</v>
      </c>
      <c r="E34" s="8">
        <v>73</v>
      </c>
      <c r="F34" s="8">
        <v>88</v>
      </c>
      <c r="G34" s="11">
        <v>53</v>
      </c>
    </row>
    <row r="35" spans="1:7" x14ac:dyDescent="0.25">
      <c r="A35" s="9">
        <v>0.7284722222222223</v>
      </c>
      <c r="B35" s="8">
        <v>15</v>
      </c>
      <c r="D35" s="12">
        <v>119</v>
      </c>
      <c r="E35" s="8">
        <v>74</v>
      </c>
      <c r="F35" s="8">
        <v>89</v>
      </c>
      <c r="G35" s="11">
        <v>53</v>
      </c>
    </row>
    <row r="36" spans="1:7" x14ac:dyDescent="0.25">
      <c r="A36" s="9">
        <v>0.73888888888888893</v>
      </c>
      <c r="B36" s="8">
        <v>15</v>
      </c>
      <c r="D36" s="12">
        <v>130</v>
      </c>
      <c r="E36" s="8">
        <v>78</v>
      </c>
      <c r="F36" s="8">
        <v>95</v>
      </c>
      <c r="G36" s="11">
        <v>64</v>
      </c>
    </row>
    <row r="37" spans="1:7" x14ac:dyDescent="0.25">
      <c r="A37" s="9">
        <v>0.74930555555555556</v>
      </c>
      <c r="B37" s="8">
        <v>15</v>
      </c>
      <c r="D37" s="12">
        <v>134</v>
      </c>
      <c r="E37" s="8">
        <v>77</v>
      </c>
      <c r="F37" s="8">
        <v>96</v>
      </c>
      <c r="G37" s="11">
        <v>64</v>
      </c>
    </row>
    <row r="38" spans="1:7" x14ac:dyDescent="0.25">
      <c r="A38" s="9">
        <v>0.7597222222222223</v>
      </c>
      <c r="B38" s="8">
        <v>15</v>
      </c>
      <c r="D38" s="12">
        <v>130</v>
      </c>
      <c r="E38" s="8">
        <v>83</v>
      </c>
      <c r="F38" s="8">
        <v>99</v>
      </c>
      <c r="G38" s="11">
        <v>62</v>
      </c>
    </row>
    <row r="39" spans="1:7" x14ac:dyDescent="0.25">
      <c r="A39" s="9">
        <v>0.77013888888888893</v>
      </c>
      <c r="B39" s="8">
        <v>15</v>
      </c>
      <c r="D39" s="12">
        <v>135</v>
      </c>
      <c r="E39" s="8">
        <v>73</v>
      </c>
      <c r="F39" s="8">
        <v>94</v>
      </c>
      <c r="G39" s="11">
        <v>64</v>
      </c>
    </row>
    <row r="40" spans="1:7" x14ac:dyDescent="0.25">
      <c r="A40" s="9">
        <v>0.78055555555555556</v>
      </c>
      <c r="B40" s="8">
        <v>15</v>
      </c>
      <c r="D40" s="12">
        <v>108</v>
      </c>
      <c r="E40" s="8">
        <v>78</v>
      </c>
      <c r="F40" s="8">
        <v>88</v>
      </c>
      <c r="G40" s="11">
        <v>62</v>
      </c>
    </row>
    <row r="41" spans="1:7" x14ac:dyDescent="0.25">
      <c r="A41" s="9">
        <v>0.7909722222222223</v>
      </c>
      <c r="B41" s="8">
        <v>15</v>
      </c>
      <c r="D41" s="12">
        <v>122</v>
      </c>
      <c r="E41" s="8">
        <v>78</v>
      </c>
      <c r="F41" s="8">
        <v>93</v>
      </c>
      <c r="G41" s="11">
        <v>58</v>
      </c>
    </row>
    <row r="42" spans="1:7" x14ac:dyDescent="0.25">
      <c r="A42" s="9">
        <v>0.80138888888888893</v>
      </c>
      <c r="B42" s="8">
        <v>15</v>
      </c>
      <c r="D42" s="12">
        <v>133</v>
      </c>
      <c r="E42" s="8">
        <v>78</v>
      </c>
      <c r="F42" s="8">
        <v>96</v>
      </c>
      <c r="G42" s="11">
        <v>72</v>
      </c>
    </row>
    <row r="43" spans="1:7" x14ac:dyDescent="0.25">
      <c r="A43" s="9">
        <v>0.81180555555555556</v>
      </c>
      <c r="B43" s="8">
        <v>15</v>
      </c>
      <c r="D43" s="12">
        <v>135</v>
      </c>
      <c r="E43" s="8">
        <v>76</v>
      </c>
      <c r="F43" s="8">
        <v>96</v>
      </c>
      <c r="G43" s="11">
        <v>71</v>
      </c>
    </row>
    <row r="44" spans="1:7" x14ac:dyDescent="0.25">
      <c r="A44" s="9">
        <v>0.8222222222222223</v>
      </c>
      <c r="B44" s="8">
        <v>15</v>
      </c>
      <c r="D44" s="12">
        <v>117</v>
      </c>
      <c r="E44" s="8">
        <v>66</v>
      </c>
      <c r="F44" s="8">
        <v>83</v>
      </c>
      <c r="G44" s="11">
        <v>64</v>
      </c>
    </row>
    <row r="45" spans="1:7" x14ac:dyDescent="0.25">
      <c r="A45" s="9">
        <v>0.83263888888888893</v>
      </c>
      <c r="B45" s="8">
        <v>15</v>
      </c>
      <c r="D45" s="12">
        <v>118</v>
      </c>
      <c r="E45" s="8">
        <v>76</v>
      </c>
      <c r="F45" s="8">
        <v>90</v>
      </c>
      <c r="G45" s="11">
        <v>66</v>
      </c>
    </row>
    <row r="46" spans="1:7" x14ac:dyDescent="0.25">
      <c r="A46" s="9">
        <v>0.84305555555555556</v>
      </c>
      <c r="B46" s="8">
        <v>15</v>
      </c>
      <c r="D46" s="12">
        <v>121</v>
      </c>
      <c r="E46" s="8">
        <v>69</v>
      </c>
      <c r="F46" s="8">
        <v>86</v>
      </c>
      <c r="G46" s="11">
        <v>66</v>
      </c>
    </row>
    <row r="47" spans="1:7" x14ac:dyDescent="0.25">
      <c r="A47" s="9">
        <v>0.8534722222222223</v>
      </c>
      <c r="B47" s="8">
        <v>15</v>
      </c>
      <c r="D47" s="12">
        <v>122</v>
      </c>
      <c r="E47" s="8">
        <v>73</v>
      </c>
      <c r="F47" s="8">
        <v>89</v>
      </c>
      <c r="G47" s="11">
        <v>67</v>
      </c>
    </row>
    <row r="48" spans="1:7" x14ac:dyDescent="0.25">
      <c r="A48" s="9">
        <v>0.86388888888888893</v>
      </c>
      <c r="B48" s="8">
        <v>15</v>
      </c>
      <c r="D48" s="12">
        <v>113</v>
      </c>
      <c r="E48" s="8">
        <v>68</v>
      </c>
      <c r="F48" s="8">
        <v>83</v>
      </c>
      <c r="G48" s="11">
        <v>68</v>
      </c>
    </row>
    <row r="49" spans="1:7" x14ac:dyDescent="0.25">
      <c r="A49" s="9">
        <v>0.87430555555555556</v>
      </c>
      <c r="B49" s="8">
        <v>15</v>
      </c>
      <c r="D49" s="12">
        <v>132</v>
      </c>
      <c r="E49" s="8">
        <v>90</v>
      </c>
      <c r="F49" s="8">
        <v>104</v>
      </c>
      <c r="G49" s="11">
        <v>73</v>
      </c>
    </row>
    <row r="50" spans="1:7" x14ac:dyDescent="0.25">
      <c r="A50" s="9">
        <v>0.8847222222222223</v>
      </c>
      <c r="B50" s="8">
        <v>15</v>
      </c>
      <c r="D50" s="12">
        <v>116</v>
      </c>
      <c r="E50" s="8">
        <v>72</v>
      </c>
      <c r="F50" s="8">
        <v>87</v>
      </c>
      <c r="G50" s="11">
        <v>62</v>
      </c>
    </row>
    <row r="51" spans="1:7" x14ac:dyDescent="0.25">
      <c r="A51" s="9">
        <v>0.89513888888888893</v>
      </c>
      <c r="B51" s="8">
        <v>15</v>
      </c>
      <c r="D51" s="12">
        <v>109</v>
      </c>
      <c r="E51" s="8">
        <v>78</v>
      </c>
      <c r="F51" s="8">
        <v>88</v>
      </c>
      <c r="G51" s="11">
        <v>63</v>
      </c>
    </row>
    <row r="52" spans="1:7" x14ac:dyDescent="0.25">
      <c r="A52" s="9">
        <v>0.90555555555555556</v>
      </c>
      <c r="B52" s="8">
        <v>15</v>
      </c>
      <c r="D52" s="12">
        <v>118</v>
      </c>
      <c r="E52" s="8">
        <v>75</v>
      </c>
      <c r="F52" s="8">
        <v>89</v>
      </c>
      <c r="G52" s="11">
        <v>63</v>
      </c>
    </row>
    <row r="53" spans="1:7" x14ac:dyDescent="0.25">
      <c r="A53" s="9">
        <v>0.9159722222222223</v>
      </c>
      <c r="B53" s="8">
        <v>15</v>
      </c>
      <c r="D53" s="12">
        <v>119</v>
      </c>
      <c r="E53" s="8">
        <v>74</v>
      </c>
      <c r="F53" s="8">
        <v>89</v>
      </c>
      <c r="G53" s="11">
        <v>59</v>
      </c>
    </row>
    <row r="54" spans="1:7" x14ac:dyDescent="0.25">
      <c r="A54" s="9">
        <v>0.92638888888888893</v>
      </c>
      <c r="B54" s="8">
        <v>15</v>
      </c>
      <c r="D54" s="12">
        <v>121</v>
      </c>
      <c r="E54" s="8">
        <v>75</v>
      </c>
      <c r="F54" s="8">
        <v>90</v>
      </c>
      <c r="G54" s="11">
        <v>60</v>
      </c>
    </row>
    <row r="55" spans="1:7" x14ac:dyDescent="0.25">
      <c r="A55" s="9">
        <v>0.93680555555555556</v>
      </c>
      <c r="B55" s="8">
        <v>15</v>
      </c>
      <c r="D55" s="12">
        <v>139</v>
      </c>
      <c r="E55" s="8">
        <v>80</v>
      </c>
      <c r="F55" s="8">
        <v>100</v>
      </c>
      <c r="G55" s="11">
        <v>61</v>
      </c>
    </row>
    <row r="56" spans="1:7" x14ac:dyDescent="0.25">
      <c r="A56" s="9">
        <v>0.9472222222222223</v>
      </c>
      <c r="B56" s="8">
        <v>15</v>
      </c>
      <c r="D56" s="12">
        <v>129</v>
      </c>
      <c r="E56" s="8">
        <v>81</v>
      </c>
      <c r="F56" s="8">
        <v>97</v>
      </c>
      <c r="G56" s="11">
        <v>55</v>
      </c>
    </row>
    <row r="57" spans="1:7" x14ac:dyDescent="0.25">
      <c r="A57" s="9">
        <v>0.95763888888888893</v>
      </c>
      <c r="B57" s="8">
        <v>15</v>
      </c>
      <c r="D57" s="12">
        <v>134</v>
      </c>
      <c r="E57" s="8">
        <v>77</v>
      </c>
      <c r="F57" s="8">
        <v>96</v>
      </c>
      <c r="G57" s="11">
        <v>54</v>
      </c>
    </row>
    <row r="58" spans="1:7" x14ac:dyDescent="0.25">
      <c r="A58" s="9">
        <v>0.96805555555555556</v>
      </c>
      <c r="B58" s="8">
        <v>15</v>
      </c>
      <c r="D58" s="12">
        <v>143</v>
      </c>
      <c r="E58" s="8">
        <v>84</v>
      </c>
      <c r="F58" s="8">
        <v>104</v>
      </c>
      <c r="G58" s="11">
        <v>57</v>
      </c>
    </row>
    <row r="59" spans="1:7" x14ac:dyDescent="0.25">
      <c r="A59" s="9">
        <v>0.98888888888888893</v>
      </c>
      <c r="B59" s="8">
        <v>30</v>
      </c>
      <c r="D59" s="12">
        <v>126</v>
      </c>
      <c r="E59" s="8">
        <v>74</v>
      </c>
      <c r="F59" s="8">
        <v>91</v>
      </c>
      <c r="G59" s="11">
        <v>59</v>
      </c>
    </row>
    <row r="60" spans="1:7" x14ac:dyDescent="0.25">
      <c r="A60" s="9">
        <v>9.7222222222222224E-3</v>
      </c>
      <c r="B60" s="8">
        <v>30</v>
      </c>
      <c r="C60" s="11" t="s">
        <v>33</v>
      </c>
      <c r="D60" s="12">
        <v>126</v>
      </c>
      <c r="E60" s="8">
        <v>79</v>
      </c>
      <c r="F60" s="8">
        <v>95</v>
      </c>
      <c r="G60" s="11">
        <v>62</v>
      </c>
    </row>
    <row r="61" spans="1:7" x14ac:dyDescent="0.25">
      <c r="A61" s="9">
        <v>3.0555555555555555E-2</v>
      </c>
      <c r="B61" s="8">
        <v>30</v>
      </c>
      <c r="D61" s="12">
        <v>132</v>
      </c>
      <c r="E61" s="8">
        <v>70</v>
      </c>
      <c r="F61" s="8">
        <v>91</v>
      </c>
      <c r="G61" s="11">
        <v>55</v>
      </c>
    </row>
    <row r="62" spans="1:7" x14ac:dyDescent="0.25">
      <c r="A62" s="9">
        <v>5.1388888888888894E-2</v>
      </c>
      <c r="B62" s="8">
        <v>30</v>
      </c>
      <c r="D62" s="12">
        <v>124</v>
      </c>
      <c r="E62" s="8">
        <v>76</v>
      </c>
      <c r="F62" s="8">
        <v>92</v>
      </c>
      <c r="G62" s="11">
        <v>58</v>
      </c>
    </row>
    <row r="63" spans="1:7" x14ac:dyDescent="0.25">
      <c r="A63" s="9">
        <v>7.2222222222222229E-2</v>
      </c>
      <c r="B63" s="8">
        <v>30</v>
      </c>
      <c r="D63" s="12">
        <v>133</v>
      </c>
      <c r="E63" s="8">
        <v>77</v>
      </c>
      <c r="F63" s="8">
        <v>96</v>
      </c>
      <c r="G63" s="11">
        <v>60</v>
      </c>
    </row>
    <row r="64" spans="1:7" x14ac:dyDescent="0.25">
      <c r="A64" s="9">
        <v>9.3055555555555558E-2</v>
      </c>
      <c r="B64" s="8">
        <v>30</v>
      </c>
      <c r="D64" s="12">
        <v>136</v>
      </c>
      <c r="E64" s="8">
        <v>83</v>
      </c>
      <c r="F64" s="8">
        <v>101</v>
      </c>
      <c r="G64" s="11">
        <v>72</v>
      </c>
    </row>
    <row r="65" spans="1:7" x14ac:dyDescent="0.25">
      <c r="A65" s="9">
        <v>0.11388888888888889</v>
      </c>
      <c r="B65" s="8">
        <v>30</v>
      </c>
      <c r="D65" s="12">
        <v>109</v>
      </c>
      <c r="E65" s="8">
        <v>69</v>
      </c>
      <c r="F65" s="8">
        <v>82</v>
      </c>
      <c r="G65" s="11">
        <v>55</v>
      </c>
    </row>
    <row r="66" spans="1:7" x14ac:dyDescent="0.25">
      <c r="A66" s="9">
        <v>0.13472222222222222</v>
      </c>
      <c r="B66" s="8">
        <v>30</v>
      </c>
      <c r="D66" s="12">
        <v>114</v>
      </c>
      <c r="E66" s="8">
        <v>66</v>
      </c>
      <c r="F66" s="8">
        <v>82</v>
      </c>
      <c r="G66" s="11">
        <v>52</v>
      </c>
    </row>
    <row r="67" spans="1:7" x14ac:dyDescent="0.25">
      <c r="A67" s="9">
        <v>0.15555555555555556</v>
      </c>
      <c r="B67" s="8">
        <v>30</v>
      </c>
      <c r="D67" s="12">
        <v>124</v>
      </c>
      <c r="E67" s="8">
        <v>75</v>
      </c>
      <c r="F67" s="8">
        <v>91</v>
      </c>
      <c r="G67" s="11">
        <v>58</v>
      </c>
    </row>
    <row r="68" spans="1:7" x14ac:dyDescent="0.25">
      <c r="A68" s="9">
        <v>0.1763888888888889</v>
      </c>
      <c r="B68" s="8">
        <v>30</v>
      </c>
      <c r="D68" s="12">
        <v>119</v>
      </c>
      <c r="E68" s="8">
        <v>75</v>
      </c>
      <c r="F68" s="8">
        <v>90</v>
      </c>
      <c r="G68" s="11">
        <v>54</v>
      </c>
    </row>
    <row r="69" spans="1:7" x14ac:dyDescent="0.25">
      <c r="A69" s="9">
        <v>0.19722222222222222</v>
      </c>
      <c r="B69" s="8">
        <v>30</v>
      </c>
      <c r="D69" s="12">
        <v>122</v>
      </c>
      <c r="E69" s="8">
        <v>75</v>
      </c>
      <c r="F69" s="8">
        <v>91</v>
      </c>
      <c r="G69" s="11">
        <v>59</v>
      </c>
    </row>
    <row r="70" spans="1:7" x14ac:dyDescent="0.25">
      <c r="A70" s="9">
        <v>0.21805555555555556</v>
      </c>
      <c r="B70" s="8">
        <v>30</v>
      </c>
      <c r="D70" s="12">
        <v>143</v>
      </c>
      <c r="E70" s="8">
        <v>77</v>
      </c>
      <c r="F70" s="8">
        <v>99</v>
      </c>
      <c r="G70" s="11">
        <v>60</v>
      </c>
    </row>
    <row r="71" spans="1:7" x14ac:dyDescent="0.25">
      <c r="A71" s="9">
        <v>0.2388888888888889</v>
      </c>
      <c r="B71" s="8">
        <v>30</v>
      </c>
      <c r="D71" s="12">
        <v>124</v>
      </c>
      <c r="E71" s="8">
        <v>73</v>
      </c>
      <c r="F71" s="8">
        <v>90</v>
      </c>
      <c r="G71" s="11">
        <v>49</v>
      </c>
    </row>
    <row r="72" spans="1:7" x14ac:dyDescent="0.25">
      <c r="A72" s="9">
        <v>0.25972222222222224</v>
      </c>
      <c r="B72" s="8">
        <v>30</v>
      </c>
      <c r="D72" s="12">
        <v>116</v>
      </c>
      <c r="E72" s="8">
        <v>64</v>
      </c>
      <c r="F72" s="8">
        <v>81</v>
      </c>
      <c r="G72" s="11">
        <v>49</v>
      </c>
    </row>
    <row r="73" spans="1:7" x14ac:dyDescent="0.25">
      <c r="A73" s="9">
        <v>0.28055555555555556</v>
      </c>
      <c r="B73" s="8">
        <v>30</v>
      </c>
      <c r="D73" s="12">
        <v>122</v>
      </c>
      <c r="E73" s="8">
        <v>67</v>
      </c>
      <c r="F73" s="8">
        <v>85</v>
      </c>
      <c r="G73" s="11">
        <v>53</v>
      </c>
    </row>
    <row r="74" spans="1:7" x14ac:dyDescent="0.25">
      <c r="A74" s="9">
        <v>0.30138888888888887</v>
      </c>
      <c r="B74" s="8">
        <v>30</v>
      </c>
      <c r="C74" s="11" t="s">
        <v>34</v>
      </c>
      <c r="D74" s="12">
        <v>108</v>
      </c>
      <c r="E74" s="8">
        <v>70</v>
      </c>
      <c r="F74" s="8">
        <v>83</v>
      </c>
      <c r="G74" s="11">
        <v>52</v>
      </c>
    </row>
    <row r="75" spans="1:7" x14ac:dyDescent="0.25">
      <c r="A75" s="9">
        <v>0.31180555555555556</v>
      </c>
      <c r="B75" s="8">
        <v>15</v>
      </c>
      <c r="D75" s="12">
        <v>93</v>
      </c>
      <c r="E75" s="8">
        <v>52</v>
      </c>
      <c r="F75" s="8">
        <v>66</v>
      </c>
      <c r="G75" s="11">
        <v>47</v>
      </c>
    </row>
    <row r="76" spans="1:7" x14ac:dyDescent="0.25">
      <c r="A76" s="9">
        <v>0.32222222222222224</v>
      </c>
      <c r="B76" s="8">
        <v>15</v>
      </c>
      <c r="D76" s="12">
        <v>100</v>
      </c>
      <c r="E76" s="8">
        <v>60</v>
      </c>
      <c r="F76" s="8">
        <v>73</v>
      </c>
      <c r="G76" s="11">
        <v>60</v>
      </c>
    </row>
    <row r="77" spans="1:7" x14ac:dyDescent="0.25">
      <c r="A77" s="9">
        <v>0.33263888888888887</v>
      </c>
      <c r="B77" s="8">
        <v>15</v>
      </c>
      <c r="D77" s="12">
        <v>116</v>
      </c>
      <c r="E77" s="8">
        <v>80</v>
      </c>
      <c r="F77" s="8">
        <v>92</v>
      </c>
      <c r="G77" s="11">
        <v>60</v>
      </c>
    </row>
  </sheetData>
  <mergeCells count="4">
    <mergeCell ref="A1:G1"/>
    <mergeCell ref="I1:M1"/>
    <mergeCell ref="N2:O13"/>
    <mergeCell ref="C4:C22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00</vt:lpstr>
      <vt:lpstr>00 (Original)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MM</dc:creator>
  <cp:lastModifiedBy>User</cp:lastModifiedBy>
  <dcterms:created xsi:type="dcterms:W3CDTF">2018-09-25T19:21:49Z</dcterms:created>
  <dcterms:modified xsi:type="dcterms:W3CDTF">2018-09-25T21:45:24Z</dcterms:modified>
</cp:coreProperties>
</file>