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Igor MM\Desktop\"/>
    </mc:Choice>
  </mc:AlternateContent>
  <xr:revisionPtr revIDLastSave="0" documentId="13_ncr:1_{23B76C6D-01F9-4DDE-B4B5-528D0534C22C}" xr6:coauthVersionLast="37" xr6:coauthVersionMax="37" xr10:uidLastSave="{00000000-0000-0000-0000-000000000000}"/>
  <bookViews>
    <workbookView xWindow="0" yWindow="0" windowWidth="20400" windowHeight="7545" xr2:uid="{6A4C7680-A3EA-4083-8BE4-71D00802A281}"/>
  </bookViews>
  <sheets>
    <sheet name="Modelo" sheetId="1" r:id="rId1"/>
  </sheets>
  <calcPr calcId="1790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M28" i="1" l="1" a="1"/>
  <c r="M28" i="1" s="1"/>
  <c r="M4" i="1" a="1"/>
  <c r="M4" i="1" s="1"/>
  <c r="L4" i="1" a="1"/>
  <c r="L4" i="1" s="1"/>
  <c r="B5" i="1"/>
  <c r="B4" i="1"/>
  <c r="B6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B68" i="1"/>
  <c r="B69" i="1"/>
  <c r="B70" i="1"/>
  <c r="B71" i="1"/>
  <c r="B72" i="1"/>
  <c r="B73" i="1"/>
  <c r="B74" i="1"/>
  <c r="B75" i="1"/>
  <c r="B76" i="1"/>
  <c r="B77" i="1"/>
  <c r="B78" i="1"/>
  <c r="B79" i="1"/>
  <c r="B80" i="1"/>
  <c r="B81" i="1"/>
  <c r="B82" i="1"/>
  <c r="B83" i="1"/>
  <c r="B84" i="1"/>
  <c r="B85" i="1"/>
  <c r="B86" i="1"/>
  <c r="B87" i="1"/>
  <c r="B88" i="1"/>
  <c r="B89" i="1"/>
  <c r="B90" i="1"/>
  <c r="B91" i="1"/>
  <c r="B92" i="1"/>
  <c r="B93" i="1"/>
  <c r="B94" i="1"/>
  <c r="B95" i="1"/>
  <c r="B96" i="1"/>
  <c r="B97" i="1"/>
  <c r="B98" i="1"/>
  <c r="B99" i="1"/>
  <c r="B100" i="1"/>
  <c r="B101" i="1"/>
  <c r="B102" i="1"/>
  <c r="B103" i="1"/>
  <c r="B104" i="1"/>
  <c r="B105" i="1"/>
  <c r="B106" i="1"/>
  <c r="B107" i="1"/>
  <c r="B108" i="1"/>
  <c r="B109" i="1"/>
  <c r="B110" i="1"/>
  <c r="B111" i="1"/>
  <c r="B112" i="1"/>
  <c r="B113" i="1"/>
  <c r="B114" i="1"/>
  <c r="B115" i="1"/>
  <c r="B116" i="1"/>
  <c r="B117" i="1"/>
  <c r="B118" i="1"/>
  <c r="B119" i="1"/>
  <c r="B120" i="1"/>
  <c r="L28" i="1" l="1" a="1"/>
  <c r="L28" i="1" s="1"/>
  <c r="K28" i="1" a="1"/>
  <c r="K28" i="1" s="1"/>
  <c r="J28" i="1" a="1"/>
  <c r="J28" i="1" s="1"/>
  <c r="M27" i="1" a="1"/>
  <c r="M27" i="1" s="1"/>
  <c r="L27" i="1" a="1"/>
  <c r="L27" i="1" s="1"/>
  <c r="K27" i="1" a="1"/>
  <c r="K27" i="1" s="1"/>
  <c r="J27" i="1" a="1"/>
  <c r="J27" i="1" s="1"/>
  <c r="M26" i="1" a="1"/>
  <c r="M26" i="1" s="1"/>
  <c r="L26" i="1" a="1"/>
  <c r="L26" i="1" s="1"/>
  <c r="K26" i="1" a="1"/>
  <c r="K26" i="1" s="1"/>
  <c r="J26" i="1" a="1"/>
  <c r="J26" i="1" s="1"/>
  <c r="M25" i="1" a="1"/>
  <c r="M25" i="1" s="1"/>
  <c r="L25" i="1" a="1"/>
  <c r="L25" i="1" s="1"/>
  <c r="K25" i="1" a="1"/>
  <c r="K25" i="1" s="1"/>
  <c r="J25" i="1" a="1"/>
  <c r="J25" i="1" s="1"/>
  <c r="M24" i="1" a="1"/>
  <c r="M24" i="1" s="1"/>
  <c r="L24" i="1" a="1"/>
  <c r="L24" i="1" s="1"/>
  <c r="K24" i="1" a="1"/>
  <c r="K24" i="1" s="1"/>
  <c r="J24" i="1" a="1"/>
  <c r="J24" i="1" s="1"/>
  <c r="M23" i="1" a="1"/>
  <c r="M23" i="1" s="1"/>
  <c r="L23" i="1" a="1"/>
  <c r="L23" i="1" s="1"/>
  <c r="K23" i="1" a="1"/>
  <c r="K23" i="1" s="1"/>
  <c r="J23" i="1" a="1"/>
  <c r="J23" i="1" s="1"/>
  <c r="M22" i="1" a="1"/>
  <c r="M22" i="1" s="1"/>
  <c r="L22" i="1" a="1"/>
  <c r="L22" i="1" s="1"/>
  <c r="K22" i="1" a="1"/>
  <c r="K22" i="1" s="1"/>
  <c r="J22" i="1" a="1"/>
  <c r="J22" i="1" s="1"/>
  <c r="M21" i="1" a="1"/>
  <c r="M21" i="1" s="1"/>
  <c r="L21" i="1" a="1"/>
  <c r="L21" i="1" s="1"/>
  <c r="K21" i="1" a="1"/>
  <c r="K21" i="1" s="1"/>
  <c r="J21" i="1" a="1"/>
  <c r="J21" i="1" s="1"/>
  <c r="M20" i="1" a="1"/>
  <c r="M20" i="1" s="1"/>
  <c r="L20" i="1" a="1"/>
  <c r="L20" i="1" s="1"/>
  <c r="K20" i="1" a="1"/>
  <c r="K20" i="1" s="1"/>
  <c r="J20" i="1" a="1"/>
  <c r="J20" i="1" s="1"/>
  <c r="M19" i="1" a="1"/>
  <c r="M19" i="1" s="1"/>
  <c r="L19" i="1" a="1"/>
  <c r="L19" i="1" s="1"/>
  <c r="K19" i="1" a="1"/>
  <c r="K19" i="1" s="1"/>
  <c r="J19" i="1" a="1"/>
  <c r="J19" i="1" s="1"/>
  <c r="M18" i="1" a="1"/>
  <c r="M18" i="1" s="1"/>
  <c r="L18" i="1" a="1"/>
  <c r="L18" i="1" s="1"/>
  <c r="K18" i="1" a="1"/>
  <c r="K18" i="1" s="1"/>
  <c r="J18" i="1" a="1"/>
  <c r="J18" i="1" s="1"/>
  <c r="M17" i="1" a="1"/>
  <c r="M17" i="1" s="1"/>
  <c r="L17" i="1" a="1"/>
  <c r="L17" i="1" s="1"/>
  <c r="K17" i="1" a="1"/>
  <c r="K17" i="1" s="1"/>
  <c r="J17" i="1" a="1"/>
  <c r="J17" i="1" s="1"/>
  <c r="M16" i="1" a="1"/>
  <c r="M16" i="1" s="1"/>
  <c r="L16" i="1" a="1"/>
  <c r="L16" i="1" s="1"/>
  <c r="K16" i="1" a="1"/>
  <c r="K16" i="1" s="1"/>
  <c r="J16" i="1" a="1"/>
  <c r="J16" i="1" s="1"/>
  <c r="M15" i="1" a="1"/>
  <c r="M15" i="1" s="1"/>
  <c r="L15" i="1" a="1"/>
  <c r="L15" i="1" s="1"/>
  <c r="K15" i="1" a="1"/>
  <c r="K15" i="1" s="1"/>
  <c r="J15" i="1" a="1"/>
  <c r="J15" i="1" s="1"/>
  <c r="M14" i="1" a="1"/>
  <c r="M14" i="1" s="1"/>
  <c r="L14" i="1" a="1"/>
  <c r="L14" i="1" s="1"/>
  <c r="K14" i="1" a="1"/>
  <c r="K14" i="1" s="1"/>
  <c r="J14" i="1" a="1"/>
  <c r="J14" i="1" s="1"/>
  <c r="M13" i="1" a="1"/>
  <c r="M13" i="1" s="1"/>
  <c r="L13" i="1" a="1"/>
  <c r="L13" i="1" s="1"/>
  <c r="K13" i="1" a="1"/>
  <c r="K13" i="1" s="1"/>
  <c r="J13" i="1" a="1"/>
  <c r="J13" i="1" s="1"/>
  <c r="M12" i="1" a="1"/>
  <c r="M12" i="1" s="1"/>
  <c r="L12" i="1" a="1"/>
  <c r="L12" i="1" s="1"/>
  <c r="K12" i="1" a="1"/>
  <c r="K12" i="1" s="1"/>
  <c r="J12" i="1" a="1"/>
  <c r="J12" i="1" s="1"/>
  <c r="M11" i="1" a="1"/>
  <c r="M11" i="1" s="1"/>
  <c r="L11" i="1" a="1"/>
  <c r="L11" i="1" s="1"/>
  <c r="K11" i="1" a="1"/>
  <c r="K11" i="1" s="1"/>
  <c r="J11" i="1" a="1"/>
  <c r="J11" i="1" s="1"/>
  <c r="M10" i="1" a="1"/>
  <c r="M10" i="1" s="1"/>
  <c r="L10" i="1" a="1"/>
  <c r="L10" i="1" s="1"/>
  <c r="K10" i="1" a="1"/>
  <c r="K10" i="1" s="1"/>
  <c r="J10" i="1" a="1"/>
  <c r="J10" i="1" s="1"/>
  <c r="M9" i="1" a="1"/>
  <c r="M9" i="1" s="1"/>
  <c r="L9" i="1" a="1"/>
  <c r="L9" i="1" s="1"/>
  <c r="K9" i="1" a="1"/>
  <c r="K9" i="1" s="1"/>
  <c r="J9" i="1" a="1"/>
  <c r="J9" i="1" s="1"/>
  <c r="M8" i="1" a="1"/>
  <c r="M8" i="1" s="1"/>
  <c r="L8" i="1" a="1"/>
  <c r="L8" i="1" s="1"/>
  <c r="K8" i="1" a="1"/>
  <c r="K8" i="1" s="1"/>
  <c r="J8" i="1" a="1"/>
  <c r="J8" i="1" s="1"/>
  <c r="M7" i="1" a="1"/>
  <c r="M7" i="1" s="1"/>
  <c r="L7" i="1" a="1"/>
  <c r="L7" i="1" s="1"/>
  <c r="K7" i="1" a="1"/>
  <c r="K7" i="1" s="1"/>
  <c r="J7" i="1" a="1"/>
  <c r="J7" i="1" s="1"/>
  <c r="M6" i="1" a="1"/>
  <c r="M6" i="1" s="1"/>
  <c r="L6" i="1" a="1"/>
  <c r="L6" i="1" s="1"/>
  <c r="K6" i="1" a="1"/>
  <c r="K6" i="1" s="1"/>
  <c r="J6" i="1" a="1"/>
  <c r="J6" i="1" s="1"/>
  <c r="M5" i="1" a="1"/>
  <c r="M5" i="1" s="1"/>
  <c r="L5" i="1" a="1"/>
  <c r="L5" i="1" s="1"/>
  <c r="K5" i="1" a="1"/>
  <c r="K5" i="1" s="1"/>
  <c r="J5" i="1" a="1"/>
  <c r="J5" i="1" s="1"/>
  <c r="K4" i="1" a="1"/>
  <c r="K4" i="1" s="1"/>
  <c r="J4" i="1" a="1"/>
  <c r="J4" i="1" s="1"/>
  <c r="M3" i="1" a="1"/>
  <c r="M3" i="1" s="1"/>
  <c r="L3" i="1" a="1"/>
  <c r="L3" i="1" s="1"/>
  <c r="K3" i="1" a="1"/>
  <c r="K3" i="1" s="1"/>
  <c r="J3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igor mariano</author>
  </authors>
  <commentList>
    <comment ref="B2" authorId="0" shapeId="0" xr:uid="{2480114E-235E-4834-8364-64B8CC9597EA}">
      <text>
        <r>
          <rPr>
            <b/>
            <sz val="9"/>
            <color indexed="81"/>
            <rFont val="Segoe UI"/>
            <family val="2"/>
          </rPr>
          <t>igor mariano:</t>
        </r>
        <r>
          <rPr>
            <sz val="9"/>
            <color indexed="81"/>
            <rFont val="Segoe UI"/>
            <family val="2"/>
          </rPr>
          <t xml:space="preserve">
Variação de tempo em relação a medida anterior válida, em minutos</t>
        </r>
      </text>
    </comment>
    <comment ref="C2" authorId="0" shapeId="0" xr:uid="{7F925CC7-8FFB-4212-9F38-782286751DF2}">
      <text>
        <r>
          <rPr>
            <b/>
            <sz val="9"/>
            <color indexed="81"/>
            <rFont val="Segoe UI"/>
            <family val="2"/>
          </rPr>
          <t>igor mariano:</t>
        </r>
        <r>
          <rPr>
            <sz val="9"/>
            <color indexed="81"/>
            <rFont val="Segoe UI"/>
            <family val="2"/>
          </rPr>
          <t xml:space="preserve">
Ex: Dormiu, Acordou, Comendo, Susto</t>
        </r>
      </text>
    </comment>
  </commentList>
</comments>
</file>

<file path=xl/sharedStrings.xml><?xml version="1.0" encoding="utf-8"?>
<sst xmlns="http://schemas.openxmlformats.org/spreadsheetml/2006/main" count="40" uniqueCount="33">
  <si>
    <t>MAPA - Ponto a ponto</t>
  </si>
  <si>
    <t>MAPA - média de Hora a Hora</t>
  </si>
  <si>
    <t>Hora</t>
  </si>
  <si>
    <t>Δ tempo</t>
  </si>
  <si>
    <t>Comentários</t>
  </si>
  <si>
    <t>PAS</t>
  </si>
  <si>
    <t>PAD</t>
  </si>
  <si>
    <t xml:space="preserve">PAM </t>
  </si>
  <si>
    <t>Fc</t>
  </si>
  <si>
    <t>07:00 - 08:00</t>
  </si>
  <si>
    <t>08:00 - 09:00</t>
  </si>
  <si>
    <t>09:00 - 10:00</t>
  </si>
  <si>
    <t>10:00 - 11:00</t>
  </si>
  <si>
    <t>11:00 - 12:00</t>
  </si>
  <si>
    <t>12:00 - 13:00</t>
  </si>
  <si>
    <t>13:00 - 14:00</t>
  </si>
  <si>
    <t>14:00 - 15:00</t>
  </si>
  <si>
    <t>15:00 - 16:00</t>
  </si>
  <si>
    <t>16:00 - 17:00</t>
  </si>
  <si>
    <t>17:00 - 18:00</t>
  </si>
  <si>
    <t>18:00 - 19:00</t>
  </si>
  <si>
    <t>19:00 - 20:00</t>
  </si>
  <si>
    <t>20:00 - 21:00</t>
  </si>
  <si>
    <t>21:00 - 22:00</t>
  </si>
  <si>
    <t>22:00 - 23:00</t>
  </si>
  <si>
    <t>23:00 - 00:00</t>
  </si>
  <si>
    <t>00:00 - 01:00</t>
  </si>
  <si>
    <t>01:00 - 02:00</t>
  </si>
  <si>
    <t>02:00 - 03:00</t>
  </si>
  <si>
    <t>03:00 - 04:00</t>
  </si>
  <si>
    <t>04:00 - 05:00</t>
  </si>
  <si>
    <t>05:00 - 06:00</t>
  </si>
  <si>
    <t>06:00 - 07:00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</si>
</sst>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1"/>
      <color theme="1"/>
      <name val="Calibri"/>
      <family val="2"/>
    </font>
    <font>
      <b/>
      <sz val="9"/>
      <color indexed="81"/>
      <name val="Segoe UI"/>
      <family val="2"/>
    </font>
    <font>
      <sz val="9"/>
      <color indexed="81"/>
      <name val="Segoe UI"/>
      <family val="2"/>
    </font>
  </fonts>
  <fills count="4">
    <fill>
      <patternFill patternType="none"/>
    </fill>
    <fill>
      <patternFill patternType="gray125"/>
    </fill>
    <fill>
      <patternFill patternType="lightUp"/>
    </fill>
    <fill>
      <patternFill patternType="solid">
        <fgColor rgb="FFFF0000"/>
        <bgColor indexed="64"/>
      </patternFill>
    </fill>
  </fills>
  <borders count="1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1">
    <xf numFmtId="0" fontId="0" fillId="0" borderId="0" xfId="0"/>
    <xf numFmtId="20" fontId="0" fillId="0" borderId="2" xfId="0" applyNumberFormat="1" applyFill="1" applyBorder="1" applyAlignment="1">
      <alignment horizontal="center" vertical="center"/>
    </xf>
    <xf numFmtId="0" fontId="0" fillId="0" borderId="3" xfId="0" applyFill="1" applyBorder="1" applyAlignment="1">
      <alignment horizontal="center"/>
    </xf>
    <xf numFmtId="0" fontId="0" fillId="0" borderId="2" xfId="0" applyFill="1" applyBorder="1" applyAlignment="1">
      <alignment horizontal="center"/>
    </xf>
    <xf numFmtId="0" fontId="0" fillId="0" borderId="2" xfId="0" applyFill="1" applyBorder="1" applyAlignment="1" applyProtection="1">
      <alignment horizontal="center"/>
      <protection locked="0"/>
    </xf>
    <xf numFmtId="0" fontId="0" fillId="0" borderId="0" xfId="0" applyFill="1" applyBorder="1" applyAlignment="1" applyProtection="1">
      <alignment horizontal="center"/>
      <protection locked="0"/>
    </xf>
    <xf numFmtId="0" fontId="0" fillId="0" borderId="4" xfId="0" applyFill="1" applyBorder="1" applyAlignment="1" applyProtection="1">
      <alignment horizontal="center"/>
    </xf>
    <xf numFmtId="0" fontId="0" fillId="0" borderId="5" xfId="0" applyFill="1" applyBorder="1" applyAlignment="1" applyProtection="1">
      <alignment horizontal="center"/>
    </xf>
    <xf numFmtId="1" fontId="0" fillId="0" borderId="0" xfId="0" applyNumberFormat="1" applyFill="1" applyBorder="1" applyAlignment="1" applyProtection="1">
      <alignment horizontal="center"/>
    </xf>
    <xf numFmtId="1" fontId="0" fillId="0" borderId="3" xfId="0" applyNumberFormat="1" applyFill="1" applyBorder="1" applyAlignment="1" applyProtection="1">
      <alignment horizontal="center"/>
    </xf>
    <xf numFmtId="1" fontId="0" fillId="3" borderId="0" xfId="0" applyNumberFormat="1" applyFill="1" applyBorder="1" applyAlignment="1" applyProtection="1">
      <alignment horizontal="center"/>
    </xf>
    <xf numFmtId="1" fontId="0" fillId="3" borderId="3" xfId="0" applyNumberFormat="1" applyFill="1" applyBorder="1" applyAlignment="1" applyProtection="1">
      <alignment horizontal="center"/>
    </xf>
    <xf numFmtId="0" fontId="4" fillId="0" borderId="0" xfId="0" applyFont="1" applyFill="1" applyBorder="1" applyAlignment="1" applyProtection="1">
      <alignment horizontal="center"/>
      <protection locked="0"/>
    </xf>
    <xf numFmtId="0" fontId="5" fillId="0" borderId="0" xfId="0" applyFont="1" applyFill="1" applyBorder="1" applyAlignment="1" applyProtection="1">
      <alignment horizontal="center" vertical="center"/>
      <protection locked="0"/>
    </xf>
    <xf numFmtId="0" fontId="5" fillId="0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/>
    </xf>
    <xf numFmtId="0" fontId="5" fillId="0" borderId="2" xfId="0" applyFont="1" applyFill="1" applyBorder="1" applyAlignment="1" applyProtection="1">
      <alignment horizontal="center" vertical="center"/>
      <protection locked="0"/>
    </xf>
    <xf numFmtId="0" fontId="2" fillId="0" borderId="2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0" fillId="2" borderId="2" xfId="0" applyFill="1" applyBorder="1" applyAlignment="1" applyProtection="1">
      <alignment horizontal="center" vertical="center"/>
      <protection locked="0"/>
    </xf>
    <xf numFmtId="0" fontId="0" fillId="0" borderId="2" xfId="1" applyNumberFormat="1" applyFont="1" applyFill="1" applyBorder="1" applyAlignment="1" applyProtection="1">
      <alignment horizontal="center"/>
    </xf>
    <xf numFmtId="0" fontId="0" fillId="0" borderId="2" xfId="1" applyNumberFormat="1" applyFont="1" applyFill="1" applyBorder="1" applyAlignment="1" applyProtection="1">
      <alignment horizontal="center"/>
      <protection locked="0"/>
    </xf>
    <xf numFmtId="0" fontId="3" fillId="0" borderId="1" xfId="0" applyFont="1" applyFill="1" applyBorder="1" applyAlignment="1" applyProtection="1">
      <alignment horizontal="center"/>
      <protection locked="0"/>
    </xf>
    <xf numFmtId="0" fontId="3" fillId="0" borderId="7" xfId="0" applyFont="1" applyFill="1" applyBorder="1" applyAlignment="1" applyProtection="1">
      <alignment horizontal="center"/>
      <protection locked="0"/>
    </xf>
    <xf numFmtId="0" fontId="3" fillId="0" borderId="8" xfId="0" applyFont="1" applyFill="1" applyBorder="1" applyAlignment="1" applyProtection="1">
      <alignment horizontal="center"/>
      <protection locked="0"/>
    </xf>
    <xf numFmtId="0" fontId="5" fillId="0" borderId="1" xfId="0" applyFont="1" applyFill="1" applyBorder="1" applyAlignment="1" applyProtection="1">
      <alignment horizontal="center" vertical="center"/>
      <protection locked="0"/>
    </xf>
    <xf numFmtId="0" fontId="5" fillId="0" borderId="7" xfId="0" applyFont="1" applyFill="1" applyBorder="1" applyAlignment="1" applyProtection="1">
      <alignment horizontal="center" vertical="center"/>
      <protection locked="0"/>
    </xf>
    <xf numFmtId="0" fontId="5" fillId="0" borderId="8" xfId="0" applyFont="1" applyFill="1" applyBorder="1" applyAlignment="1" applyProtection="1">
      <alignment horizontal="center" vertical="center"/>
      <protection locked="0"/>
    </xf>
    <xf numFmtId="0" fontId="2" fillId="0" borderId="9" xfId="0" applyFont="1" applyFill="1" applyBorder="1" applyAlignment="1" applyProtection="1">
      <alignment horizontal="center"/>
      <protection locked="0"/>
    </xf>
    <xf numFmtId="0" fontId="2" fillId="0" borderId="6" xfId="0" applyFont="1" applyFill="1" applyBorder="1" applyAlignment="1" applyProtection="1">
      <alignment horizontal="center"/>
      <protection locked="0"/>
    </xf>
    <xf numFmtId="0" fontId="2" fillId="0" borderId="10" xfId="0" applyFont="1" applyFill="1" applyBorder="1" applyAlignment="1" applyProtection="1">
      <alignment horizontal="center"/>
      <protection locked="0"/>
    </xf>
  </cellXfs>
  <cellStyles count="2">
    <cellStyle name="Normal" xfId="0" builtinId="0"/>
    <cellStyle name="Vírgula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67D857-7DD8-4B6C-9CA7-5B43ABC9D94C}">
  <dimension ref="A1:M153"/>
  <sheetViews>
    <sheetView tabSelected="1" zoomScaleNormal="100" workbookViewId="0">
      <pane xSplit="1" ySplit="2" topLeftCell="B3" activePane="bottomRight" state="frozen"/>
      <selection activeCell="D20" sqref="D20"/>
      <selection pane="topRight" activeCell="D20" sqref="D20"/>
      <selection pane="bottomLeft" activeCell="D20" sqref="D20"/>
      <selection pane="bottomRight" activeCell="R22" sqref="R22"/>
    </sheetView>
  </sheetViews>
  <sheetFormatPr defaultRowHeight="15" x14ac:dyDescent="0.25"/>
  <cols>
    <col min="1" max="1" width="9.140625" style="3"/>
    <col min="2" max="2" width="9.140625" style="4"/>
    <col min="3" max="3" width="12.28515625" style="5" customWidth="1"/>
    <col min="4" max="6" width="9.140625" style="15"/>
    <col min="7" max="7" width="9.140625" style="2"/>
    <col min="8" max="8" width="4" style="5" customWidth="1"/>
    <col min="9" max="9" width="13.28515625" style="5" bestFit="1" customWidth="1"/>
    <col min="10" max="13" width="9.140625" style="5" customWidth="1"/>
    <col min="14" max="14" width="3.85546875" style="5" customWidth="1"/>
    <col min="15" max="16384" width="9.140625" style="5"/>
  </cols>
  <sheetData>
    <row r="1" spans="1:13" s="12" customFormat="1" ht="19.5" thickBot="1" x14ac:dyDescent="0.35">
      <c r="A1" s="22" t="s">
        <v>0</v>
      </c>
      <c r="B1" s="23"/>
      <c r="C1" s="23"/>
      <c r="D1" s="23"/>
      <c r="E1" s="23"/>
      <c r="F1" s="23"/>
      <c r="G1" s="24"/>
      <c r="I1" s="22" t="s">
        <v>1</v>
      </c>
      <c r="J1" s="23"/>
      <c r="K1" s="23"/>
      <c r="L1" s="23"/>
      <c r="M1" s="24"/>
    </row>
    <row r="2" spans="1:13" ht="15.75" thickBot="1" x14ac:dyDescent="0.3">
      <c r="A2" s="17" t="s">
        <v>2</v>
      </c>
      <c r="B2" s="16" t="s">
        <v>3</v>
      </c>
      <c r="C2" s="13" t="s">
        <v>4</v>
      </c>
      <c r="D2" s="14" t="s">
        <v>5</v>
      </c>
      <c r="E2" s="14" t="s">
        <v>6</v>
      </c>
      <c r="F2" s="14" t="s">
        <v>7</v>
      </c>
      <c r="G2" s="18" t="s">
        <v>8</v>
      </c>
      <c r="I2" s="25" t="s">
        <v>2</v>
      </c>
      <c r="J2" s="26" t="s">
        <v>5</v>
      </c>
      <c r="K2" s="26" t="s">
        <v>6</v>
      </c>
      <c r="L2" s="26" t="s">
        <v>7</v>
      </c>
      <c r="M2" s="27" t="s">
        <v>8</v>
      </c>
    </row>
    <row r="3" spans="1:13" x14ac:dyDescent="0.25">
      <c r="A3" s="1">
        <v>0.3576388888888889</v>
      </c>
      <c r="B3" s="19"/>
      <c r="D3" s="15">
        <v>126</v>
      </c>
      <c r="E3" s="15">
        <v>75</v>
      </c>
      <c r="F3" s="15">
        <v>98</v>
      </c>
      <c r="G3" s="2">
        <v>80</v>
      </c>
      <c r="I3" s="28" t="s">
        <v>9</v>
      </c>
      <c r="J3" s="8" t="str">
        <f>IFERROR(AVERAGE(IF(HOUR($A$3:$A$20)=7,$D$3:$D$20,"")),"-")</f>
        <v>-</v>
      </c>
      <c r="K3" s="8" t="str">
        <f t="array" ref="K3">IFERROR(AVERAGE(IF(HOUR($A$3:$A$20)=7,$E$3:$E$20,"")),"-")</f>
        <v>-</v>
      </c>
      <c r="L3" s="8" t="str">
        <f t="array" ref="L3">IFERROR(AVERAGE(IF(HOUR($A$3:$A$20)=7,$F$3:$F$20,"")),"-")</f>
        <v>-</v>
      </c>
      <c r="M3" s="9" t="str">
        <f t="array" ref="M3">IFERROR(AVERAGE(IF(HOUR($A$3:$A$20)=7,$G$3:$G$20,"")),"-")</f>
        <v>-</v>
      </c>
    </row>
    <row r="4" spans="1:13" x14ac:dyDescent="0.25">
      <c r="A4" s="1">
        <v>0.3611111111111111</v>
      </c>
      <c r="B4" s="20">
        <f>IF(A4&gt;0,IF(24*60*(A4-A3 + ((A4-A3)&lt;0))&gt;0,24*60*(A4-A3 + ((A4-A3)&lt;0)),""),"")</f>
        <v>4.9999999999999822</v>
      </c>
      <c r="D4" s="15">
        <v>118</v>
      </c>
      <c r="E4" s="15">
        <v>77</v>
      </c>
      <c r="F4" s="15">
        <v>96</v>
      </c>
      <c r="G4" s="2">
        <v>85</v>
      </c>
      <c r="I4" s="29" t="s">
        <v>10</v>
      </c>
      <c r="J4" s="8">
        <f t="array" ref="J4">IFERROR(AVERAGE(IF(HOUR($A$3:$A$20)=8,$D$3:$D$20,"")),"-")</f>
        <v>122</v>
      </c>
      <c r="K4" s="8">
        <f t="array" ref="K4">IFERROR(AVERAGE(IF(HOUR($A$3:$A$20)=8,$E$3:$E$20,"")),"-")</f>
        <v>76</v>
      </c>
      <c r="L4" s="8">
        <f t="array" ref="L4">IFERROR(AVERAGE(IF(HOUR($A$3:$A$20)=8,$F$3:$F$20,"")),"-")</f>
        <v>97</v>
      </c>
      <c r="M4" s="9">
        <f t="array" ref="M4">IFERROR(AVERAGE(IF(HOUR($A$3:$A$20)=8,$G$3:$G$20,"")),"-")</f>
        <v>82.5</v>
      </c>
    </row>
    <row r="5" spans="1:13" x14ac:dyDescent="0.25">
      <c r="A5" s="1">
        <v>0.375</v>
      </c>
      <c r="B5" s="20">
        <f t="shared" ref="B5:B68" si="0">IF(A5&gt;0,IF(24*60*(A5-A4 + ((A5-A4)&lt;0))&gt;0,24*60*(A5-A4 + ((A5-A4)&lt;0)),""),"")</f>
        <v>20.000000000000007</v>
      </c>
      <c r="D5" s="15">
        <v>134</v>
      </c>
      <c r="E5" s="15">
        <v>71</v>
      </c>
      <c r="F5" s="15">
        <v>100</v>
      </c>
      <c r="G5" s="2">
        <v>84</v>
      </c>
      <c r="I5" s="29" t="s">
        <v>11</v>
      </c>
      <c r="J5" s="8">
        <f t="array" ref="J5">IFERROR(AVERAGE(IF(HOUR($A$3:$A$20)=9,$D$3:$D$20,"")),"-")</f>
        <v>134</v>
      </c>
      <c r="K5" s="8">
        <f t="array" ref="K5">IFERROR(AVERAGE(IF(HOUR($A$3:$A$20)=9,$E$3:$E$20,"")),"-")</f>
        <v>71</v>
      </c>
      <c r="L5" s="8">
        <f t="array" ref="L5">IFERROR(AVERAGE(IF(HOUR($A$3:$A$20)=9,$F$3:$F$20,"")),"-")</f>
        <v>100</v>
      </c>
      <c r="M5" s="9">
        <f t="array" ref="M5">IFERROR(AVERAGE(IF(HOUR($A$3:$A$20)=9,$G$3:$G$20,"")),"-")</f>
        <v>84</v>
      </c>
    </row>
    <row r="6" spans="1:13" x14ac:dyDescent="0.25">
      <c r="A6" s="1">
        <v>0.43055555555555558</v>
      </c>
      <c r="B6" s="20">
        <f t="shared" si="0"/>
        <v>80.000000000000028</v>
      </c>
      <c r="D6" s="15">
        <v>121</v>
      </c>
      <c r="E6" s="15">
        <v>80</v>
      </c>
      <c r="F6" s="15">
        <v>99</v>
      </c>
      <c r="G6" s="2">
        <v>84</v>
      </c>
      <c r="I6" s="29" t="s">
        <v>12</v>
      </c>
      <c r="J6" s="8">
        <f t="array" ref="J6">IFERROR(AVERAGE(IF(HOUR($A$3:$A$120)=10,$D$3:$D$120,"")),"-")</f>
        <v>118</v>
      </c>
      <c r="K6" s="8">
        <f t="array" ref="K6">IFERROR(AVERAGE(IF(HOUR($A$3:$A$120)=10,$E$3:$E$120,"")),"-")</f>
        <v>77</v>
      </c>
      <c r="L6" s="8">
        <f t="array" ref="L6">IFERROR(AVERAGE(IF(HOUR($A$3:$A$120)=10,$F$3:$F$120,"")),"-")</f>
        <v>96</v>
      </c>
      <c r="M6" s="9">
        <f t="array" ref="M6">IFERROR(AVERAGE(IF(HOUR($A$3:$A$120)=10,$G$3:$G$120,"")),"-")</f>
        <v>85.5</v>
      </c>
    </row>
    <row r="7" spans="1:13" x14ac:dyDescent="0.25">
      <c r="A7" s="1">
        <v>0.44444444444444442</v>
      </c>
      <c r="B7" s="20">
        <f t="shared" si="0"/>
        <v>19.999999999999929</v>
      </c>
      <c r="D7" s="15">
        <v>115</v>
      </c>
      <c r="E7" s="15">
        <v>74</v>
      </c>
      <c r="F7" s="15">
        <v>93</v>
      </c>
      <c r="G7" s="2">
        <v>87</v>
      </c>
      <c r="I7" s="29" t="s">
        <v>13</v>
      </c>
      <c r="J7" s="8">
        <f t="array" ref="J7">IFERROR(AVERAGE(IF(HOUR($A$3:$A$120)=11,$D$3:$D$120,"")),"-")</f>
        <v>121.5</v>
      </c>
      <c r="K7" s="8">
        <f t="array" ref="K7">IFERROR(AVERAGE(IF(HOUR($A$3:$A$120)=11,$E$3:$E$120,"")),"-")</f>
        <v>62.5</v>
      </c>
      <c r="L7" s="8">
        <f t="array" ref="L7">IFERROR(AVERAGE(IF(HOUR($A$3:$A$120)=11,$F$3:$F$120,"")),"-")</f>
        <v>89.5</v>
      </c>
      <c r="M7" s="9">
        <f t="array" ref="M7">IFERROR(AVERAGE(IF(HOUR($A$3:$A$120)=11,$G$3:$G$120,"")),"-")</f>
        <v>86.5</v>
      </c>
    </row>
    <row r="8" spans="1:13" x14ac:dyDescent="0.25">
      <c r="A8" s="1">
        <v>0.45833333333333331</v>
      </c>
      <c r="B8" s="20">
        <f t="shared" si="0"/>
        <v>20.000000000000007</v>
      </c>
      <c r="D8" s="15">
        <v>124</v>
      </c>
      <c r="E8" s="15">
        <v>62</v>
      </c>
      <c r="F8" s="15">
        <v>91</v>
      </c>
      <c r="G8" s="2">
        <v>85</v>
      </c>
      <c r="I8" s="29" t="s">
        <v>14</v>
      </c>
      <c r="J8" s="8">
        <f t="array" ref="J8">IFERROR(AVERAGE(IF(HOUR($A$3:$A$120)=12,$D$3:$D$120,"")),"-")</f>
        <v>117</v>
      </c>
      <c r="K8" s="8">
        <f t="array" ref="K8">IFERROR(AVERAGE(IF(HOUR($A$3:$A$120)=12,$E$3:$E$120,"")),"-")</f>
        <v>75</v>
      </c>
      <c r="L8" s="8">
        <f t="array" ref="L8">IFERROR(AVERAGE(IF(HOUR($A$3:$A$120)=12,$F$3:$F$120,"")),"-")</f>
        <v>94.333333333333329</v>
      </c>
      <c r="M8" s="9">
        <f t="array" ref="M8">IFERROR(AVERAGE(IF(HOUR($A$3:$A$120)=12,$G$3:$G$120,"")),"-")</f>
        <v>94.333333333333329</v>
      </c>
    </row>
    <row r="9" spans="1:13" x14ac:dyDescent="0.25">
      <c r="A9" s="1">
        <v>0.47222222222222227</v>
      </c>
      <c r="B9" s="20">
        <f t="shared" si="0"/>
        <v>20.000000000000089</v>
      </c>
      <c r="D9" s="15">
        <v>119</v>
      </c>
      <c r="E9" s="15">
        <v>63</v>
      </c>
      <c r="F9" s="15">
        <v>88</v>
      </c>
      <c r="G9" s="2">
        <v>88</v>
      </c>
      <c r="I9" s="29" t="s">
        <v>15</v>
      </c>
      <c r="J9" s="8">
        <f t="array" ref="J9">IFERROR(AVERAGE(IF(HOUR($A$3:$A$120)=13,$D$3:$D$120,"")),"-")</f>
        <v>124.5</v>
      </c>
      <c r="K9" s="8">
        <f t="array" ref="K9">IFERROR(AVERAGE(IF(HOUR($A$3:$A$120)=13,$E$3:$E$120,"")),"-")</f>
        <v>72</v>
      </c>
      <c r="L9" s="8">
        <f t="array" ref="L9">IFERROR(AVERAGE(IF(HOUR($A$3:$A$120)=13,$F$3:$F$120,"")),"-")</f>
        <v>96</v>
      </c>
      <c r="M9" s="9">
        <f t="array" ref="M9">IFERROR(AVERAGE(IF(HOUR($A$3:$A$120)=13,$G$3:$G$120,"")),"-")</f>
        <v>93</v>
      </c>
    </row>
    <row r="10" spans="1:13" x14ac:dyDescent="0.25">
      <c r="A10" s="1">
        <v>0.5</v>
      </c>
      <c r="B10" s="20">
        <f t="shared" si="0"/>
        <v>39.999999999999936</v>
      </c>
      <c r="D10" s="15">
        <v>116</v>
      </c>
      <c r="E10" s="15">
        <v>69</v>
      </c>
      <c r="F10" s="15">
        <v>90</v>
      </c>
      <c r="G10" s="2">
        <v>91</v>
      </c>
      <c r="I10" s="29" t="s">
        <v>16</v>
      </c>
      <c r="J10" s="8">
        <f t="array" ref="J10">IFERROR(AVERAGE(IF(HOUR($A$3:$A$120)=14,$D$3:$D$120,"")),"-")</f>
        <v>130</v>
      </c>
      <c r="K10" s="8">
        <f t="array" ref="K10">IFERROR(AVERAGE(IF(HOUR($A$3:$A$120)=14,$E$3:$E$120,"")),"-")</f>
        <v>73.333333333333329</v>
      </c>
      <c r="L10" s="8">
        <f t="array" ref="L10">IFERROR(AVERAGE(IF(HOUR($A$3:$A$120)=14,$F$3:$F$120,"")),"-")</f>
        <v>99</v>
      </c>
      <c r="M10" s="9">
        <f t="array" ref="M10">IFERROR(AVERAGE(IF(HOUR($A$3:$A$120)=14,$G$3:$G$120,"")),"-")</f>
        <v>83.333333333333329</v>
      </c>
    </row>
    <row r="11" spans="1:13" x14ac:dyDescent="0.25">
      <c r="A11" s="1">
        <v>0.51388888888888895</v>
      </c>
      <c r="B11" s="20">
        <f t="shared" si="0"/>
        <v>20.000000000000089</v>
      </c>
      <c r="D11" s="15">
        <v>124</v>
      </c>
      <c r="E11" s="15">
        <v>73</v>
      </c>
      <c r="F11" s="15">
        <v>97</v>
      </c>
      <c r="G11" s="2">
        <v>90</v>
      </c>
      <c r="I11" s="29" t="s">
        <v>17</v>
      </c>
      <c r="J11" s="8">
        <f t="array" ref="J11">IFERROR(AVERAGE(IF(HOUR($A$3:$A$120)=15,$D$3:$D$120,"")),"-")</f>
        <v>131.33333333333334</v>
      </c>
      <c r="K11" s="8">
        <f t="array" ref="K11">IFERROR(AVERAGE(IF(HOUR($A$3:$A$120)=15,$E$3:$E$120,"")),"-")</f>
        <v>65</v>
      </c>
      <c r="L11" s="8">
        <f t="array" ref="L11">IFERROR(AVERAGE(IF(HOUR($A$3:$A$120)=15,$F$3:$F$120,"")),"-")</f>
        <v>95.333333333333329</v>
      </c>
      <c r="M11" s="9">
        <f t="array" ref="M11">IFERROR(AVERAGE(IF(HOUR($A$3:$A$120)=15,$G$3:$G$120,"")),"-")</f>
        <v>79.666666666666671</v>
      </c>
    </row>
    <row r="12" spans="1:13" x14ac:dyDescent="0.25">
      <c r="A12" s="1">
        <v>0.52777777777777779</v>
      </c>
      <c r="B12" s="20">
        <f t="shared" si="0"/>
        <v>19.999999999999929</v>
      </c>
      <c r="D12" s="15">
        <v>111</v>
      </c>
      <c r="E12" s="15">
        <v>83</v>
      </c>
      <c r="F12" s="15">
        <v>96</v>
      </c>
      <c r="G12" s="2">
        <v>102</v>
      </c>
      <c r="I12" s="29" t="s">
        <v>18</v>
      </c>
      <c r="J12" s="8">
        <f t="array" ref="J12">IFERROR(AVERAGE(IF(HOUR($A$3:$A$120)=16,$D$3:$D$120,"")),"-")</f>
        <v>142.5</v>
      </c>
      <c r="K12" s="8">
        <f t="array" ref="K12">IFERROR(AVERAGE(IF(HOUR($A$3:$A$120)=16,$E$3:$E$120,"")),"-")</f>
        <v>69</v>
      </c>
      <c r="L12" s="8">
        <f t="array" ref="L12">IFERROR(AVERAGE(IF(HOUR($A$3:$A$120)=16,$F$3:$F$120,"")),"-")</f>
        <v>102.5</v>
      </c>
      <c r="M12" s="9">
        <f t="array" ref="M12">IFERROR(AVERAGE(IF(HOUR($A$3:$A$120)=16,$G$3:$G$120,"")),"-")</f>
        <v>84.5</v>
      </c>
    </row>
    <row r="13" spans="1:13" x14ac:dyDescent="0.25">
      <c r="A13" s="1">
        <v>0.54166666666666663</v>
      </c>
      <c r="B13" s="20">
        <f t="shared" si="0"/>
        <v>19.999999999999929</v>
      </c>
      <c r="D13" s="15">
        <v>124</v>
      </c>
      <c r="E13" s="15">
        <v>85</v>
      </c>
      <c r="F13" s="15">
        <v>103</v>
      </c>
      <c r="G13" s="2">
        <v>97</v>
      </c>
      <c r="I13" s="29" t="s">
        <v>19</v>
      </c>
      <c r="J13" s="8">
        <f t="array" ref="J13">IFERROR(AVERAGE(IF(HOUR($A$3:$A$120)=17,$D$3:$D$120,"")),"-")</f>
        <v>121.33333333333333</v>
      </c>
      <c r="K13" s="8">
        <f t="array" ref="K13">IFERROR(AVERAGE(IF(HOUR($A$3:$A$120)=17,$E$3:$E$120,"")),"-")</f>
        <v>76.666666666666671</v>
      </c>
      <c r="L13" s="8">
        <f t="array" ref="L13">IFERROR(AVERAGE(IF(HOUR($A$3:$A$120)=17,$F$3:$F$120,"")),"-")</f>
        <v>97</v>
      </c>
      <c r="M13" s="9">
        <f t="array" ref="M13">IFERROR(AVERAGE(IF(HOUR($A$3:$A$120)=17,$G$3:$G$120,"")),"-")</f>
        <v>86.666666666666671</v>
      </c>
    </row>
    <row r="14" spans="1:13" x14ac:dyDescent="0.25">
      <c r="A14" s="1">
        <v>0.56944444444444442</v>
      </c>
      <c r="B14" s="20">
        <f t="shared" si="0"/>
        <v>40.000000000000014</v>
      </c>
      <c r="D14" s="15">
        <v>125</v>
      </c>
      <c r="E14" s="15">
        <v>59</v>
      </c>
      <c r="F14" s="15">
        <v>89</v>
      </c>
      <c r="G14" s="2">
        <v>89</v>
      </c>
      <c r="I14" s="29" t="s">
        <v>20</v>
      </c>
      <c r="J14" s="8">
        <f t="array" ref="J14">IFERROR(AVERAGE(IF(HOUR($A$3:$A$120)=18,$D$3:$D$120,"")),"-")</f>
        <v>141.66666666666666</v>
      </c>
      <c r="K14" s="8">
        <f t="array" ref="K14">IFERROR(AVERAGE(IF(HOUR($A$3:$A$120)=18,$E$3:$E$120,"")),"-")</f>
        <v>71</v>
      </c>
      <c r="L14" s="8">
        <f t="array" ref="L14">IFERROR(AVERAGE(IF(HOUR($A$3:$A$120)=18,$F$3:$F$120,"")),"-")</f>
        <v>103.33333333333333</v>
      </c>
      <c r="M14" s="9">
        <f t="array" ref="M14">IFERROR(AVERAGE(IF(HOUR($A$3:$A$120)=18,$G$3:$G$120,"")),"-")</f>
        <v>87.666666666666671</v>
      </c>
    </row>
    <row r="15" spans="1:13" x14ac:dyDescent="0.25">
      <c r="A15" s="1">
        <v>0.58333333333333337</v>
      </c>
      <c r="B15" s="20">
        <f t="shared" si="0"/>
        <v>20.000000000000089</v>
      </c>
      <c r="D15" s="15">
        <v>140</v>
      </c>
      <c r="E15" s="15">
        <v>76</v>
      </c>
      <c r="F15" s="15">
        <v>105</v>
      </c>
      <c r="G15" s="2">
        <v>86</v>
      </c>
      <c r="I15" s="29" t="s">
        <v>21</v>
      </c>
      <c r="J15" s="8">
        <f t="array" ref="J15">IFERROR(AVERAGE(IF(HOUR($A$3:$A$120)=19,$D$3:$D$120,"")),"-")</f>
        <v>133</v>
      </c>
      <c r="K15" s="8">
        <f t="array" ref="K15">IFERROR(AVERAGE(IF(HOUR($A$3:$A$120)=19,$E$3:$E$120,"")),"-")</f>
        <v>73</v>
      </c>
      <c r="L15" s="8">
        <f t="array" ref="L15">IFERROR(AVERAGE(IF(HOUR($A$3:$A$120)=19,$F$3:$F$120,"")),"-")</f>
        <v>100.5</v>
      </c>
      <c r="M15" s="9">
        <f t="array" ref="M15">IFERROR(AVERAGE(IF(HOUR($A$3:$A$120)=19,$G$3:$G$120,"")),"-")</f>
        <v>101</v>
      </c>
    </row>
    <row r="16" spans="1:13" x14ac:dyDescent="0.25">
      <c r="A16" s="1">
        <v>0.59722222222222221</v>
      </c>
      <c r="B16" s="20">
        <f t="shared" si="0"/>
        <v>19.999999999999929</v>
      </c>
      <c r="D16" s="15">
        <v>116</v>
      </c>
      <c r="E16" s="15">
        <v>87</v>
      </c>
      <c r="F16" s="15">
        <v>100</v>
      </c>
      <c r="G16" s="2">
        <v>86</v>
      </c>
      <c r="I16" s="29" t="s">
        <v>22</v>
      </c>
      <c r="J16" s="8">
        <f t="array" ref="J16">IFERROR(AVERAGE(IF(HOUR($A$3:$A$120)=20,$D$3:$D$120,"")),"-")</f>
        <v>122</v>
      </c>
      <c r="K16" s="8">
        <f t="array" ref="K16">IFERROR(AVERAGE(IF(HOUR($A$3:$A$120)=20,$E$3:$E$120,"")),"-")</f>
        <v>73</v>
      </c>
      <c r="L16" s="8">
        <f t="array" ref="L16">IFERROR(AVERAGE(IF(HOUR($A$3:$A$120)=20,$F$3:$F$120,"")),"-")</f>
        <v>95.5</v>
      </c>
      <c r="M16" s="9">
        <f t="array" ref="M16">IFERROR(AVERAGE(IF(HOUR($A$3:$A$120)=20,$G$3:$G$120,"")),"-")</f>
        <v>104</v>
      </c>
    </row>
    <row r="17" spans="1:13" x14ac:dyDescent="0.25">
      <c r="A17" s="1">
        <v>0.61111111111111105</v>
      </c>
      <c r="B17" s="20">
        <f t="shared" si="0"/>
        <v>19.999999999999929</v>
      </c>
      <c r="D17" s="15">
        <v>134</v>
      </c>
      <c r="E17" s="15">
        <v>57</v>
      </c>
      <c r="F17" s="15">
        <v>92</v>
      </c>
      <c r="G17" s="2">
        <v>78</v>
      </c>
      <c r="I17" s="29" t="s">
        <v>23</v>
      </c>
      <c r="J17" s="8">
        <f t="array" ref="J17">IFERROR(AVERAGE(IF(HOUR($A$3:$A$120)=21,$D$3:$D$120,"")),"-")</f>
        <v>116.66666666666667</v>
      </c>
      <c r="K17" s="8">
        <f t="array" ref="K17">IFERROR(AVERAGE(IF(HOUR($A$3:$A$120)=21,$E$3:$E$120,"")),"-")</f>
        <v>71.333333333333329</v>
      </c>
      <c r="L17" s="8">
        <f t="array" ref="L17">IFERROR(AVERAGE(IF(HOUR($A$3:$A$120)=21,$F$3:$F$120,"")),"-")</f>
        <v>91.666666666666671</v>
      </c>
      <c r="M17" s="9">
        <f t="array" ref="M17">IFERROR(AVERAGE(IF(HOUR($A$3:$A$120)=21,$G$3:$G$120,"")),"-")</f>
        <v>84</v>
      </c>
    </row>
    <row r="18" spans="1:13" x14ac:dyDescent="0.25">
      <c r="A18" s="1">
        <v>0.62708333333333333</v>
      </c>
      <c r="B18" s="20">
        <f t="shared" si="0"/>
        <v>23.000000000000078</v>
      </c>
      <c r="D18" s="15">
        <v>121</v>
      </c>
      <c r="E18" s="15">
        <v>68</v>
      </c>
      <c r="F18" s="15">
        <v>92</v>
      </c>
      <c r="G18" s="2">
        <v>81</v>
      </c>
      <c r="I18" s="29" t="s">
        <v>24</v>
      </c>
      <c r="J18" s="8">
        <f t="array" ref="J18">IFERROR(AVERAGE(IF(HOUR($A$3:$A$120)=22,$D$3:$D$120,"")),"-")</f>
        <v>118</v>
      </c>
      <c r="K18" s="8">
        <f t="array" ref="K18">IFERROR(AVERAGE(IF(HOUR($A$3:$A$120)=22,$E$3:$E$120,"")),"-")</f>
        <v>73</v>
      </c>
      <c r="L18" s="8">
        <f t="array" ref="L18">IFERROR(AVERAGE(IF(HOUR($A$3:$A$120)=22,$F$3:$F$120,"")),"-")</f>
        <v>93.333333333333329</v>
      </c>
      <c r="M18" s="9">
        <f t="array" ref="M18">IFERROR(AVERAGE(IF(HOUR($A$3:$A$120)=22,$G$3:$G$120,"")),"-")</f>
        <v>72.666666666666671</v>
      </c>
    </row>
    <row r="19" spans="1:13" x14ac:dyDescent="0.25">
      <c r="A19" s="1">
        <v>0.63888888888888895</v>
      </c>
      <c r="B19" s="20">
        <f t="shared" si="0"/>
        <v>17.000000000000099</v>
      </c>
      <c r="D19" s="15">
        <v>121</v>
      </c>
      <c r="E19" s="15">
        <v>75</v>
      </c>
      <c r="F19" s="15">
        <v>96</v>
      </c>
      <c r="G19" s="2">
        <v>82</v>
      </c>
      <c r="I19" s="29" t="s">
        <v>25</v>
      </c>
      <c r="J19" s="8">
        <f t="array" ref="J19">IFERROR(AVERAGE(IF(HOUR($A$3:$A$120)=23,$D$3:$D$120,"")),"-")</f>
        <v>136</v>
      </c>
      <c r="K19" s="8">
        <f t="array" ref="K19">IFERROR(AVERAGE(IF(HOUR($A$3:$A$120)=23,$E$3:$E$120,"")),"-")</f>
        <v>71</v>
      </c>
      <c r="L19" s="8">
        <f t="array" ref="L19">IFERROR(AVERAGE(IF(HOUR($A$3:$A$120)=23,$F$3:$F$120,"")),"-")</f>
        <v>101</v>
      </c>
      <c r="M19" s="9">
        <f t="array" ref="M19">IFERROR(AVERAGE(IF(HOUR($A$3:$A$120)=23,$G$3:$G$120,"")),"-")</f>
        <v>74</v>
      </c>
    </row>
    <row r="20" spans="1:13" x14ac:dyDescent="0.25">
      <c r="A20" s="1">
        <v>0.65277777777777779</v>
      </c>
      <c r="B20" s="20">
        <f t="shared" si="0"/>
        <v>19.999999999999929</v>
      </c>
      <c r="D20" s="15">
        <v>152</v>
      </c>
      <c r="E20" s="15">
        <v>52</v>
      </c>
      <c r="F20" s="15">
        <v>98</v>
      </c>
      <c r="G20" s="2">
        <v>76</v>
      </c>
      <c r="I20" s="29" t="s">
        <v>26</v>
      </c>
      <c r="J20" s="10">
        <f t="array" ref="J20">IFERROR(AVERAGE(IF(HOUR($A$3:$A$120)=0,$D$3:$D$120,"")),"-")</f>
        <v>6.7796610169491522</v>
      </c>
      <c r="K20" s="10">
        <f t="array" ref="K20">IFERROR(AVERAGE(IF(HOUR($A$3:$A$120)=0,$E$3:$E$120,"")),"-")</f>
        <v>3.7118644067796609</v>
      </c>
      <c r="L20" s="10">
        <f t="array" ref="L20">IFERROR(AVERAGE(IF(HOUR($A$3:$A$120)=0,$F$3:$F$120,"")),"-")</f>
        <v>5.1186440677966099</v>
      </c>
      <c r="M20" s="11">
        <f t="array" ref="M20">IFERROR(AVERAGE(IF(HOUR($A$3:$A$120)=0,$G$3:$G$120,"")),"-")</f>
        <v>3.6440677966101696</v>
      </c>
    </row>
    <row r="21" spans="1:13" x14ac:dyDescent="0.25">
      <c r="A21" s="1">
        <v>0.68055555555555547</v>
      </c>
      <c r="B21" s="20">
        <f t="shared" si="0"/>
        <v>39.999999999999858</v>
      </c>
      <c r="D21" s="15">
        <v>146</v>
      </c>
      <c r="E21" s="15">
        <v>71</v>
      </c>
      <c r="F21" s="15">
        <v>105</v>
      </c>
      <c r="G21" s="2">
        <v>88</v>
      </c>
      <c r="I21" s="29" t="s">
        <v>27</v>
      </c>
      <c r="J21" s="8">
        <f t="array" ref="J21">IFERROR(AVERAGE(IF(HOUR($A$3:$A$120)=1,$D$3:$D$120,"")),"-")</f>
        <v>116</v>
      </c>
      <c r="K21" s="8">
        <f t="array" ref="K21">IFERROR(AVERAGE(IF(HOUR($A$3:$A$120)=1,$E$3:$E$120,"")),"-")</f>
        <v>68</v>
      </c>
      <c r="L21" s="8">
        <f t="array" ref="L21">IFERROR(AVERAGE(IF(HOUR($A$3:$A$120)=1,$F$3:$F$120,"")),"-")</f>
        <v>89.666666666666671</v>
      </c>
      <c r="M21" s="9">
        <f t="array" ref="M21">IFERROR(AVERAGE(IF(HOUR($A$3:$A$120)=1,$G$3:$G$120,"")),"-")</f>
        <v>73</v>
      </c>
    </row>
    <row r="22" spans="1:13" x14ac:dyDescent="0.25">
      <c r="A22" s="1">
        <v>0.69444444444444453</v>
      </c>
      <c r="B22" s="20">
        <f t="shared" si="0"/>
        <v>20.000000000000249</v>
      </c>
      <c r="D22" s="15">
        <v>139</v>
      </c>
      <c r="E22" s="15">
        <v>67</v>
      </c>
      <c r="F22" s="15">
        <v>100</v>
      </c>
      <c r="G22" s="2">
        <v>81</v>
      </c>
      <c r="I22" s="29" t="s">
        <v>28</v>
      </c>
      <c r="J22" s="8">
        <f t="array" ref="J22">IFERROR(AVERAGE(IF(HOUR($A$3:$A$120)=2,$D$3:$D$120,"")),"-")</f>
        <v>116.66666666666667</v>
      </c>
      <c r="K22" s="8">
        <f t="array" ref="K22">IFERROR(AVERAGE(IF(HOUR($A$3:$A$120)=2,$E$3:$E$120,"")),"-")</f>
        <v>65.666666666666671</v>
      </c>
      <c r="L22" s="8">
        <f t="array" ref="L22">IFERROR(AVERAGE(IF(HOUR($A$3:$A$120)=2,$F$3:$F$120,"")),"-")</f>
        <v>89</v>
      </c>
      <c r="M22" s="9">
        <f t="array" ref="M22">IFERROR(AVERAGE(IF(HOUR($A$3:$A$120)=2,$G$3:$G$120,"")),"-")</f>
        <v>77.666666666666671</v>
      </c>
    </row>
    <row r="23" spans="1:13" x14ac:dyDescent="0.25">
      <c r="A23" s="1">
        <v>0.70833333333333337</v>
      </c>
      <c r="B23" s="20">
        <f t="shared" si="0"/>
        <v>19.999999999999929</v>
      </c>
      <c r="D23" s="15">
        <v>143</v>
      </c>
      <c r="E23" s="15">
        <v>87</v>
      </c>
      <c r="F23" s="15">
        <v>113</v>
      </c>
      <c r="G23" s="2">
        <v>88</v>
      </c>
      <c r="I23" s="29" t="s">
        <v>29</v>
      </c>
      <c r="J23" s="8">
        <f t="array" ref="J23">IFERROR(AVERAGE(IF(HOUR($A$3:$A$120)=3,$D$3:$D$120,"")),"-")</f>
        <v>123.33333333333333</v>
      </c>
      <c r="K23" s="8">
        <f t="array" ref="K23">IFERROR(AVERAGE(IF(HOUR($A$3:$A$120)=3,$E$3:$E$120,"")),"-")</f>
        <v>69.333333333333329</v>
      </c>
      <c r="L23" s="8">
        <f t="array" ref="L23">IFERROR(AVERAGE(IF(HOUR($A$3:$A$120)=3,$F$3:$F$120,"")),"-")</f>
        <v>93.666666666666671</v>
      </c>
      <c r="M23" s="9">
        <f t="array" ref="M23">IFERROR(AVERAGE(IF(HOUR($A$3:$A$120)=3,$G$3:$G$120,"")),"-")</f>
        <v>74</v>
      </c>
    </row>
    <row r="24" spans="1:13" x14ac:dyDescent="0.25">
      <c r="A24" s="1">
        <v>0.72222222222222221</v>
      </c>
      <c r="B24" s="20">
        <f t="shared" si="0"/>
        <v>19.999999999999929</v>
      </c>
      <c r="D24" s="15">
        <v>114</v>
      </c>
      <c r="E24" s="15">
        <v>78</v>
      </c>
      <c r="F24" s="15">
        <v>94</v>
      </c>
      <c r="G24" s="2">
        <v>83</v>
      </c>
      <c r="I24" s="29" t="s">
        <v>30</v>
      </c>
      <c r="J24" s="8">
        <f t="array" ref="J24">IFERROR(AVERAGE(IF(HOUR($A$3:$A$120)=4,$D$3:$D$120,"")),"-")</f>
        <v>128.33333333333334</v>
      </c>
      <c r="K24" s="8">
        <f t="array" ref="K24">IFERROR(AVERAGE(IF(HOUR($A$3:$A$120)=4,$E$3:$E$120,"")),"-")</f>
        <v>80</v>
      </c>
      <c r="L24" s="8">
        <f t="array" ref="L24">IFERROR(AVERAGE(IF(HOUR($A$3:$A$120)=4,$F$3:$F$120,"")),"-")</f>
        <v>102.33333333333333</v>
      </c>
      <c r="M24" s="9">
        <f t="array" ref="M24">IFERROR(AVERAGE(IF(HOUR($A$3:$A$120)=4,$G$3:$G$120,"")),"-")</f>
        <v>73</v>
      </c>
    </row>
    <row r="25" spans="1:13" x14ac:dyDescent="0.25">
      <c r="A25" s="1">
        <v>0.73611111111111116</v>
      </c>
      <c r="B25" s="20">
        <f t="shared" si="0"/>
        <v>20.000000000000089</v>
      </c>
      <c r="D25" s="15">
        <v>107</v>
      </c>
      <c r="E25" s="15">
        <v>65</v>
      </c>
      <c r="F25" s="15">
        <v>84</v>
      </c>
      <c r="G25" s="2">
        <v>89</v>
      </c>
      <c r="I25" s="29" t="s">
        <v>31</v>
      </c>
      <c r="J25" s="8">
        <f t="array" ref="J25">IFERROR(AVERAGE(IF(HOUR($A$3:$A$120)=5,$D$3:$D$120,"")),"-")</f>
        <v>129.66666666666666</v>
      </c>
      <c r="K25" s="8">
        <f t="array" ref="K25">IFERROR(AVERAGE(IF(HOUR($A$3:$A$120)=5,$E$3:$E$120,"")),"-")</f>
        <v>62</v>
      </c>
      <c r="L25" s="8">
        <f t="array" ref="L25">IFERROR(AVERAGE(IF(HOUR($A$3:$A$120)=5,$F$3:$F$120,"")),"-")</f>
        <v>93</v>
      </c>
      <c r="M25" s="9">
        <f t="array" ref="M25">IFERROR(AVERAGE(IF(HOUR($A$3:$A$120)=5,$G$3:$G$120,"")),"-")</f>
        <v>68</v>
      </c>
    </row>
    <row r="26" spans="1:13" x14ac:dyDescent="0.25">
      <c r="A26" s="1">
        <v>0.75</v>
      </c>
      <c r="B26" s="20">
        <f t="shared" si="0"/>
        <v>19.999999999999929</v>
      </c>
      <c r="D26" s="15">
        <v>131</v>
      </c>
      <c r="E26" s="15">
        <v>63</v>
      </c>
      <c r="F26" s="15">
        <v>94</v>
      </c>
      <c r="G26" s="2">
        <v>84</v>
      </c>
      <c r="I26" s="29" t="s">
        <v>32</v>
      </c>
      <c r="J26" s="8">
        <f t="array" ref="J26">IFERROR(AVERAGE(IF(HOUR($A$30:$A$120)=6,$D$30:$D$120,"")),"-")</f>
        <v>130.33333333333334</v>
      </c>
      <c r="K26" s="8">
        <f t="array" ref="K26">IFERROR(AVERAGE(IF(HOUR($A$30:$A$120)=6,$E$30:$E$120,"")),"-")</f>
        <v>69</v>
      </c>
      <c r="L26" s="8">
        <f t="array" ref="L26">IFERROR(AVERAGE(IF(HOUR($A$30:$A$120)=6,$F$30:$F$120,"")),"-")</f>
        <v>97</v>
      </c>
      <c r="M26" s="9">
        <f t="array" ref="M26">IFERROR(AVERAGE(IF(HOUR($A$30:$A$120)=6,$G$30:$G$120,"")),"-")</f>
        <v>67</v>
      </c>
    </row>
    <row r="27" spans="1:13" x14ac:dyDescent="0.25">
      <c r="A27" s="1">
        <v>0.76388888888888884</v>
      </c>
      <c r="B27" s="20">
        <f t="shared" si="0"/>
        <v>19.999999999999929</v>
      </c>
      <c r="D27" s="15">
        <v>161</v>
      </c>
      <c r="E27" s="15">
        <v>72</v>
      </c>
      <c r="F27" s="15">
        <v>113</v>
      </c>
      <c r="G27" s="2">
        <v>90</v>
      </c>
      <c r="I27" s="29" t="s">
        <v>9</v>
      </c>
      <c r="J27" s="8">
        <f t="array" ref="J27">IFERROR(AVERAGE(IF(HOUR($A$30:$A$120)=7,$D$30:$D$120,"")),"-")</f>
        <v>132</v>
      </c>
      <c r="K27" s="8">
        <f t="array" ref="K27">IFERROR(AVERAGE(IF(HOUR($A$30:$A$120)=7,$E$30:$E$120,"")),"-")</f>
        <v>78.5</v>
      </c>
      <c r="L27" s="8">
        <f t="array" ref="L27">IFERROR(AVERAGE(IF(HOUR($A$30:$A$120)=7,$F$30:$F$120,"")),"-")</f>
        <v>103.5</v>
      </c>
      <c r="M27" s="9">
        <f t="array" ref="M27">IFERROR(AVERAGE(IF(HOUR($A$30:$A$120)=7,$G$30:$G$120,"")),"-")</f>
        <v>75.5</v>
      </c>
    </row>
    <row r="28" spans="1:13" ht="15.75" thickBot="1" x14ac:dyDescent="0.3">
      <c r="A28" s="1">
        <v>0.77777777777777779</v>
      </c>
      <c r="B28" s="20">
        <f t="shared" si="0"/>
        <v>20.000000000000089</v>
      </c>
      <c r="D28" s="15">
        <v>133</v>
      </c>
      <c r="E28" s="15">
        <v>78</v>
      </c>
      <c r="F28" s="15">
        <v>103</v>
      </c>
      <c r="G28" s="2">
        <v>89</v>
      </c>
      <c r="I28" s="30" t="s">
        <v>10</v>
      </c>
      <c r="J28" s="6" t="str">
        <f t="array" ref="J28">IFERROR(AVERAGE(IF(HOUR($A$30:$A$120)=8,$D$30:$D$120,"")),"-")</f>
        <v>-</v>
      </c>
      <c r="K28" s="6" t="str">
        <f t="array" ref="K28">IFERROR(AVERAGE(IF(HOUR($A$30:$A$120)=8,$E$30:$E$120,"")),"-")</f>
        <v>-</v>
      </c>
      <c r="L28" s="6" t="str">
        <f t="array" ref="L28">IFERROR(AVERAGE(IF(HOUR($A$30:$A$120)=8,$F$30:$F$120,"")),"-")</f>
        <v>-</v>
      </c>
      <c r="M28" s="7" t="str">
        <f t="array" ref="M28">IFERROR(AVERAGE(IF(HOUR($A$30:$A$120)=8,$G$30:$G$120,"")),"-")</f>
        <v>-</v>
      </c>
    </row>
    <row r="29" spans="1:13" x14ac:dyDescent="0.25">
      <c r="A29" s="1">
        <v>0.79375000000000007</v>
      </c>
      <c r="B29" s="20">
        <f t="shared" si="0"/>
        <v>23.000000000000078</v>
      </c>
      <c r="D29" s="15">
        <v>136</v>
      </c>
      <c r="E29" s="15">
        <v>70</v>
      </c>
      <c r="F29" s="15">
        <v>100</v>
      </c>
      <c r="G29" s="2">
        <v>97</v>
      </c>
    </row>
    <row r="30" spans="1:13" x14ac:dyDescent="0.25">
      <c r="A30" s="1">
        <v>0.81944444444444453</v>
      </c>
      <c r="B30" s="20">
        <f t="shared" si="0"/>
        <v>37.000000000000028</v>
      </c>
      <c r="D30" s="15">
        <v>130</v>
      </c>
      <c r="E30" s="15">
        <v>76</v>
      </c>
      <c r="F30" s="15">
        <v>101</v>
      </c>
      <c r="G30" s="2">
        <v>105</v>
      </c>
    </row>
    <row r="31" spans="1:13" x14ac:dyDescent="0.25">
      <c r="A31" s="1">
        <v>0.83333333333333337</v>
      </c>
      <c r="B31" s="20">
        <f t="shared" si="0"/>
        <v>19.999999999999929</v>
      </c>
      <c r="D31" s="15">
        <v>138</v>
      </c>
      <c r="E31" s="15">
        <v>68</v>
      </c>
      <c r="F31" s="15">
        <v>100</v>
      </c>
      <c r="G31" s="2">
        <v>106</v>
      </c>
    </row>
    <row r="32" spans="1:13" x14ac:dyDescent="0.25">
      <c r="A32" s="1">
        <v>0.86111111111111116</v>
      </c>
      <c r="B32" s="20">
        <f t="shared" si="0"/>
        <v>40.000000000000014</v>
      </c>
      <c r="D32" s="15">
        <v>106</v>
      </c>
      <c r="E32" s="15">
        <v>78</v>
      </c>
      <c r="F32" s="15">
        <v>91</v>
      </c>
      <c r="G32" s="2">
        <v>102</v>
      </c>
    </row>
    <row r="33" spans="1:7" x14ac:dyDescent="0.25">
      <c r="A33" s="1">
        <v>0.87708333333333333</v>
      </c>
      <c r="B33" s="20">
        <f t="shared" si="0"/>
        <v>22.999999999999918</v>
      </c>
      <c r="D33" s="15">
        <v>110</v>
      </c>
      <c r="E33" s="15">
        <v>70</v>
      </c>
      <c r="F33" s="15">
        <v>88</v>
      </c>
      <c r="G33" s="2">
        <v>85</v>
      </c>
    </row>
    <row r="34" spans="1:7" x14ac:dyDescent="0.25">
      <c r="A34" s="1">
        <v>0.88888888888888884</v>
      </c>
      <c r="B34" s="20">
        <f t="shared" si="0"/>
        <v>16.99999999999994</v>
      </c>
      <c r="D34" s="15">
        <v>125</v>
      </c>
      <c r="E34" s="15">
        <v>76</v>
      </c>
      <c r="F34" s="15">
        <v>98</v>
      </c>
      <c r="G34" s="2">
        <v>88</v>
      </c>
    </row>
    <row r="35" spans="1:7" x14ac:dyDescent="0.25">
      <c r="A35" s="1">
        <v>0.90486111111111101</v>
      </c>
      <c r="B35" s="20">
        <f t="shared" si="0"/>
        <v>22.999999999999918</v>
      </c>
      <c r="D35" s="15">
        <v>115</v>
      </c>
      <c r="E35" s="15">
        <v>68</v>
      </c>
      <c r="F35" s="15">
        <v>89</v>
      </c>
      <c r="G35" s="2">
        <v>79</v>
      </c>
    </row>
    <row r="36" spans="1:7" x14ac:dyDescent="0.25">
      <c r="A36" s="1">
        <v>0.91666666666666663</v>
      </c>
      <c r="B36" s="20">
        <f t="shared" si="0"/>
        <v>17.000000000000099</v>
      </c>
      <c r="D36" s="15">
        <v>116</v>
      </c>
      <c r="E36" s="15">
        <v>67</v>
      </c>
      <c r="F36" s="15">
        <v>89</v>
      </c>
      <c r="G36" s="2">
        <v>75</v>
      </c>
    </row>
    <row r="37" spans="1:7" x14ac:dyDescent="0.25">
      <c r="A37" s="1">
        <v>0.93055555555555547</v>
      </c>
      <c r="B37" s="20">
        <f t="shared" si="0"/>
        <v>19.999999999999929</v>
      </c>
      <c r="D37" s="15">
        <v>119</v>
      </c>
      <c r="E37" s="15">
        <v>68</v>
      </c>
      <c r="F37" s="15">
        <v>91</v>
      </c>
      <c r="G37" s="2">
        <v>67</v>
      </c>
    </row>
    <row r="38" spans="1:7" x14ac:dyDescent="0.25">
      <c r="A38" s="1">
        <v>0.94444444444444453</v>
      </c>
      <c r="B38" s="20">
        <f t="shared" si="0"/>
        <v>20.000000000000249</v>
      </c>
      <c r="D38" s="15">
        <v>119</v>
      </c>
      <c r="E38" s="15">
        <v>84</v>
      </c>
      <c r="F38" s="15">
        <v>100</v>
      </c>
      <c r="G38" s="2">
        <v>76</v>
      </c>
    </row>
    <row r="39" spans="1:7" x14ac:dyDescent="0.25">
      <c r="A39" s="1">
        <v>0.95833333333333337</v>
      </c>
      <c r="B39" s="20">
        <f t="shared" si="0"/>
        <v>19.999999999999929</v>
      </c>
      <c r="D39" s="15">
        <v>125</v>
      </c>
      <c r="E39" s="15">
        <v>78</v>
      </c>
      <c r="F39" s="15">
        <v>100</v>
      </c>
      <c r="G39" s="2">
        <v>74</v>
      </c>
    </row>
    <row r="40" spans="1:7" x14ac:dyDescent="0.25">
      <c r="A40" s="1">
        <v>0.97222222222222221</v>
      </c>
      <c r="B40" s="20">
        <f t="shared" si="0"/>
        <v>19.999999999999929</v>
      </c>
      <c r="D40" s="15">
        <v>143</v>
      </c>
      <c r="E40" s="15">
        <v>66</v>
      </c>
      <c r="F40" s="15">
        <v>101</v>
      </c>
      <c r="G40" s="2">
        <v>77</v>
      </c>
    </row>
    <row r="41" spans="1:7" x14ac:dyDescent="0.25">
      <c r="A41" s="1">
        <v>0.98611111111111116</v>
      </c>
      <c r="B41" s="20">
        <f t="shared" si="0"/>
        <v>20.000000000000089</v>
      </c>
      <c r="D41" s="15">
        <v>140</v>
      </c>
      <c r="E41" s="15">
        <v>69</v>
      </c>
      <c r="F41" s="15">
        <v>102</v>
      </c>
      <c r="G41" s="2">
        <v>71</v>
      </c>
    </row>
    <row r="42" spans="1:7" x14ac:dyDescent="0.25">
      <c r="A42" s="1">
        <v>2.0833333333333333E-3</v>
      </c>
      <c r="B42" s="20">
        <f t="shared" si="0"/>
        <v>22.999999999999918</v>
      </c>
      <c r="D42" s="15">
        <v>143</v>
      </c>
      <c r="E42" s="15">
        <v>77</v>
      </c>
      <c r="F42" s="15">
        <v>107</v>
      </c>
      <c r="G42" s="2">
        <v>67</v>
      </c>
    </row>
    <row r="43" spans="1:7" x14ac:dyDescent="0.25">
      <c r="A43" s="1">
        <v>1.3888888888888888E-2</v>
      </c>
      <c r="B43" s="20">
        <f t="shared" si="0"/>
        <v>17</v>
      </c>
      <c r="D43" s="15">
        <v>135</v>
      </c>
      <c r="E43" s="15">
        <v>72</v>
      </c>
      <c r="F43" s="15">
        <v>101</v>
      </c>
      <c r="G43" s="2">
        <v>71</v>
      </c>
    </row>
    <row r="44" spans="1:7" x14ac:dyDescent="0.25">
      <c r="A44" s="1">
        <v>2.7777777777777776E-2</v>
      </c>
      <c r="B44" s="20">
        <f t="shared" si="0"/>
        <v>20</v>
      </c>
      <c r="D44" s="15">
        <v>122</v>
      </c>
      <c r="E44" s="15">
        <v>70</v>
      </c>
      <c r="F44" s="15">
        <v>94</v>
      </c>
      <c r="G44" s="2">
        <v>77</v>
      </c>
    </row>
    <row r="45" spans="1:7" x14ac:dyDescent="0.25">
      <c r="A45" s="1">
        <v>4.1666666666666664E-2</v>
      </c>
      <c r="B45" s="20">
        <f t="shared" si="0"/>
        <v>20</v>
      </c>
      <c r="D45" s="15">
        <v>131</v>
      </c>
      <c r="E45" s="15">
        <v>69</v>
      </c>
      <c r="F45" s="15">
        <v>97</v>
      </c>
      <c r="G45" s="2">
        <v>71</v>
      </c>
    </row>
    <row r="46" spans="1:7" x14ac:dyDescent="0.25">
      <c r="A46" s="1">
        <v>5.5555555555555552E-2</v>
      </c>
      <c r="B46" s="20">
        <f t="shared" si="0"/>
        <v>20</v>
      </c>
      <c r="D46" s="15">
        <v>103</v>
      </c>
      <c r="E46" s="15">
        <v>72</v>
      </c>
      <c r="F46" s="15">
        <v>86</v>
      </c>
      <c r="G46" s="2">
        <v>76</v>
      </c>
    </row>
    <row r="47" spans="1:7" x14ac:dyDescent="0.25">
      <c r="A47" s="1">
        <v>6.9444444444444434E-2</v>
      </c>
      <c r="B47" s="20">
        <f t="shared" si="0"/>
        <v>19.999999999999989</v>
      </c>
      <c r="D47" s="15">
        <v>114</v>
      </c>
      <c r="E47" s="15">
        <v>63</v>
      </c>
      <c r="F47" s="15">
        <v>86</v>
      </c>
      <c r="G47" s="2">
        <v>72</v>
      </c>
    </row>
    <row r="48" spans="1:7" x14ac:dyDescent="0.25">
      <c r="A48" s="1">
        <v>8.3333333333333329E-2</v>
      </c>
      <c r="B48" s="20">
        <f t="shared" si="0"/>
        <v>20.000000000000007</v>
      </c>
      <c r="D48" s="15">
        <v>116</v>
      </c>
      <c r="E48" s="15">
        <v>63</v>
      </c>
      <c r="F48" s="15">
        <v>88</v>
      </c>
      <c r="G48" s="2">
        <v>81</v>
      </c>
    </row>
    <row r="49" spans="1:7" x14ac:dyDescent="0.25">
      <c r="A49" s="1">
        <v>9.7222222222222224E-2</v>
      </c>
      <c r="B49" s="20">
        <f t="shared" si="0"/>
        <v>20.000000000000007</v>
      </c>
      <c r="D49" s="15">
        <v>116</v>
      </c>
      <c r="E49" s="15">
        <v>64</v>
      </c>
      <c r="F49" s="15">
        <v>87</v>
      </c>
      <c r="G49" s="2">
        <v>76</v>
      </c>
    </row>
    <row r="50" spans="1:7" x14ac:dyDescent="0.25">
      <c r="A50" s="1">
        <v>0.1111111111111111</v>
      </c>
      <c r="B50" s="20">
        <f t="shared" si="0"/>
        <v>19.999999999999989</v>
      </c>
      <c r="D50" s="15">
        <v>118</v>
      </c>
      <c r="E50" s="15">
        <v>70</v>
      </c>
      <c r="F50" s="15">
        <v>92</v>
      </c>
      <c r="G50" s="2">
        <v>76</v>
      </c>
    </row>
    <row r="51" spans="1:7" x14ac:dyDescent="0.25">
      <c r="A51" s="1">
        <v>0.125</v>
      </c>
      <c r="B51" s="20">
        <f t="shared" si="0"/>
        <v>20.000000000000007</v>
      </c>
      <c r="D51" s="15">
        <v>118</v>
      </c>
      <c r="E51" s="15">
        <v>63</v>
      </c>
      <c r="F51" s="15">
        <v>88</v>
      </c>
      <c r="G51" s="2">
        <v>78</v>
      </c>
    </row>
    <row r="52" spans="1:7" x14ac:dyDescent="0.25">
      <c r="A52" s="1">
        <v>0.1388888888888889</v>
      </c>
      <c r="B52" s="20">
        <f t="shared" si="0"/>
        <v>20.000000000000007</v>
      </c>
      <c r="D52" s="15">
        <v>122</v>
      </c>
      <c r="E52" s="15">
        <v>69</v>
      </c>
      <c r="F52" s="15">
        <v>93</v>
      </c>
      <c r="G52" s="2">
        <v>75</v>
      </c>
    </row>
    <row r="53" spans="1:7" x14ac:dyDescent="0.25">
      <c r="A53" s="1">
        <v>0.15486111111111112</v>
      </c>
      <c r="B53" s="20">
        <f t="shared" si="0"/>
        <v>23</v>
      </c>
      <c r="D53" s="15">
        <v>130</v>
      </c>
      <c r="E53" s="15">
        <v>76</v>
      </c>
      <c r="F53" s="15">
        <v>100</v>
      </c>
      <c r="G53" s="2">
        <v>69</v>
      </c>
    </row>
    <row r="54" spans="1:7" x14ac:dyDescent="0.25">
      <c r="A54" s="1">
        <v>0.16666666666666666</v>
      </c>
      <c r="B54" s="20">
        <f t="shared" si="0"/>
        <v>16.999999999999979</v>
      </c>
      <c r="D54" s="15">
        <v>125</v>
      </c>
      <c r="E54" s="15">
        <v>71</v>
      </c>
      <c r="F54" s="15">
        <v>96</v>
      </c>
      <c r="G54" s="2">
        <v>71</v>
      </c>
    </row>
    <row r="55" spans="1:7" x14ac:dyDescent="0.25">
      <c r="A55" s="1">
        <v>0.18055555555555555</v>
      </c>
      <c r="B55" s="20">
        <f t="shared" si="0"/>
        <v>20.000000000000007</v>
      </c>
      <c r="D55" s="15">
        <v>126</v>
      </c>
      <c r="E55" s="15">
        <v>83</v>
      </c>
      <c r="F55" s="15">
        <v>103</v>
      </c>
      <c r="G55" s="2">
        <v>71</v>
      </c>
    </row>
    <row r="56" spans="1:7" x14ac:dyDescent="0.25">
      <c r="A56" s="1">
        <v>0.19444444444444445</v>
      </c>
      <c r="B56" s="20">
        <f t="shared" si="0"/>
        <v>20.000000000000007</v>
      </c>
      <c r="D56" s="15">
        <v>134</v>
      </c>
      <c r="E56" s="15">
        <v>86</v>
      </c>
      <c r="F56" s="15">
        <v>108</v>
      </c>
      <c r="G56" s="2">
        <v>77</v>
      </c>
    </row>
    <row r="57" spans="1:7" x14ac:dyDescent="0.25">
      <c r="A57" s="1">
        <v>0.20833333333333334</v>
      </c>
      <c r="B57" s="20">
        <f t="shared" si="0"/>
        <v>20.000000000000007</v>
      </c>
      <c r="D57" s="15">
        <v>129</v>
      </c>
      <c r="E57" s="15">
        <v>66</v>
      </c>
      <c r="F57" s="15">
        <v>95</v>
      </c>
      <c r="G57" s="2">
        <v>73</v>
      </c>
    </row>
    <row r="58" spans="1:7" x14ac:dyDescent="0.25">
      <c r="A58" s="1">
        <v>0.22222222222222221</v>
      </c>
      <c r="B58" s="20">
        <f t="shared" si="0"/>
        <v>19.999999999999968</v>
      </c>
      <c r="D58" s="15">
        <v>133</v>
      </c>
      <c r="E58" s="15">
        <v>60</v>
      </c>
      <c r="F58" s="15">
        <v>93</v>
      </c>
      <c r="G58" s="2">
        <v>64</v>
      </c>
    </row>
    <row r="59" spans="1:7" x14ac:dyDescent="0.25">
      <c r="A59" s="1">
        <v>0.23611111111111113</v>
      </c>
      <c r="B59" s="20">
        <f t="shared" si="0"/>
        <v>20.00000000000005</v>
      </c>
      <c r="D59" s="15">
        <v>127</v>
      </c>
      <c r="E59" s="15">
        <v>60</v>
      </c>
      <c r="F59" s="15">
        <v>91</v>
      </c>
      <c r="G59" s="2">
        <v>67</v>
      </c>
    </row>
    <row r="60" spans="1:7" x14ac:dyDescent="0.25">
      <c r="A60" s="1">
        <v>0.25</v>
      </c>
      <c r="B60" s="20">
        <f t="shared" si="0"/>
        <v>19.999999999999968</v>
      </c>
      <c r="D60" s="15">
        <v>139</v>
      </c>
      <c r="E60" s="15">
        <v>74</v>
      </c>
      <c r="F60" s="15">
        <v>104</v>
      </c>
      <c r="G60" s="2">
        <v>65</v>
      </c>
    </row>
    <row r="61" spans="1:7" x14ac:dyDescent="0.25">
      <c r="A61" s="1">
        <v>0.2638888888888889</v>
      </c>
      <c r="B61" s="20">
        <f t="shared" si="0"/>
        <v>20.000000000000007</v>
      </c>
      <c r="D61" s="15">
        <v>122</v>
      </c>
      <c r="E61" s="15">
        <v>52</v>
      </c>
      <c r="F61" s="15">
        <v>84</v>
      </c>
      <c r="G61" s="2">
        <v>66</v>
      </c>
    </row>
    <row r="62" spans="1:7" x14ac:dyDescent="0.25">
      <c r="A62" s="1">
        <v>0.27986111111111112</v>
      </c>
      <c r="B62" s="20">
        <f t="shared" si="0"/>
        <v>23</v>
      </c>
      <c r="D62" s="15">
        <v>130</v>
      </c>
      <c r="E62" s="15">
        <v>81</v>
      </c>
      <c r="F62" s="15">
        <v>103</v>
      </c>
      <c r="G62" s="2">
        <v>70</v>
      </c>
    </row>
    <row r="63" spans="1:7" x14ac:dyDescent="0.25">
      <c r="A63" s="1">
        <v>0.29166666666666669</v>
      </c>
      <c r="B63" s="20">
        <f t="shared" si="0"/>
        <v>17.000000000000021</v>
      </c>
      <c r="D63" s="15">
        <v>126</v>
      </c>
      <c r="E63" s="15">
        <v>75</v>
      </c>
      <c r="F63" s="15">
        <v>99</v>
      </c>
      <c r="G63" s="2">
        <v>69</v>
      </c>
    </row>
    <row r="64" spans="1:7" x14ac:dyDescent="0.25">
      <c r="A64" s="1">
        <v>0.30555555555555552</v>
      </c>
      <c r="B64" s="20">
        <f t="shared" si="0"/>
        <v>19.999999999999929</v>
      </c>
      <c r="D64" s="15">
        <v>138</v>
      </c>
      <c r="E64" s="15">
        <v>82</v>
      </c>
      <c r="F64" s="15">
        <v>108</v>
      </c>
      <c r="G64" s="2">
        <v>82</v>
      </c>
    </row>
    <row r="65" spans="1:2" x14ac:dyDescent="0.25">
      <c r="A65" s="1"/>
      <c r="B65" s="20" t="str">
        <f t="shared" si="0"/>
        <v/>
      </c>
    </row>
    <row r="66" spans="1:2" x14ac:dyDescent="0.25">
      <c r="A66" s="1"/>
      <c r="B66" s="20" t="str">
        <f t="shared" si="0"/>
        <v/>
      </c>
    </row>
    <row r="67" spans="1:2" x14ac:dyDescent="0.25">
      <c r="A67" s="1"/>
      <c r="B67" s="20" t="str">
        <f t="shared" si="0"/>
        <v/>
      </c>
    </row>
    <row r="68" spans="1:2" x14ac:dyDescent="0.25">
      <c r="A68" s="1"/>
      <c r="B68" s="20" t="str">
        <f t="shared" si="0"/>
        <v/>
      </c>
    </row>
    <row r="69" spans="1:2" x14ac:dyDescent="0.25">
      <c r="A69" s="1"/>
      <c r="B69" s="20" t="str">
        <f t="shared" ref="B69:B120" si="1">IF(A69&gt;0,IF(24*60*(A69-A68 + ((A69-A68)&lt;0))&gt;0,24*60*(A69-A68 + ((A69-A68)&lt;0)),""),"")</f>
        <v/>
      </c>
    </row>
    <row r="70" spans="1:2" x14ac:dyDescent="0.25">
      <c r="A70" s="1"/>
      <c r="B70" s="20" t="str">
        <f t="shared" si="1"/>
        <v/>
      </c>
    </row>
    <row r="71" spans="1:2" x14ac:dyDescent="0.25">
      <c r="A71" s="1"/>
      <c r="B71" s="20" t="str">
        <f t="shared" si="1"/>
        <v/>
      </c>
    </row>
    <row r="72" spans="1:2" x14ac:dyDescent="0.25">
      <c r="A72" s="1"/>
      <c r="B72" s="20" t="str">
        <f t="shared" si="1"/>
        <v/>
      </c>
    </row>
    <row r="73" spans="1:2" x14ac:dyDescent="0.25">
      <c r="A73" s="1"/>
      <c r="B73" s="20" t="str">
        <f t="shared" si="1"/>
        <v/>
      </c>
    </row>
    <row r="74" spans="1:2" x14ac:dyDescent="0.25">
      <c r="A74" s="1"/>
      <c r="B74" s="20" t="str">
        <f t="shared" si="1"/>
        <v/>
      </c>
    </row>
    <row r="75" spans="1:2" x14ac:dyDescent="0.25">
      <c r="A75" s="1"/>
      <c r="B75" s="20" t="str">
        <f t="shared" si="1"/>
        <v/>
      </c>
    </row>
    <row r="76" spans="1:2" x14ac:dyDescent="0.25">
      <c r="A76" s="1"/>
      <c r="B76" s="20" t="str">
        <f t="shared" si="1"/>
        <v/>
      </c>
    </row>
    <row r="77" spans="1:2" x14ac:dyDescent="0.25">
      <c r="A77" s="1"/>
      <c r="B77" s="20" t="str">
        <f t="shared" si="1"/>
        <v/>
      </c>
    </row>
    <row r="78" spans="1:2" x14ac:dyDescent="0.25">
      <c r="B78" s="20" t="str">
        <f t="shared" si="1"/>
        <v/>
      </c>
    </row>
    <row r="79" spans="1:2" x14ac:dyDescent="0.25">
      <c r="B79" s="20" t="str">
        <f t="shared" si="1"/>
        <v/>
      </c>
    </row>
    <row r="80" spans="1:2" x14ac:dyDescent="0.25">
      <c r="B80" s="20" t="str">
        <f t="shared" si="1"/>
        <v/>
      </c>
    </row>
    <row r="81" spans="2:2" x14ac:dyDescent="0.25">
      <c r="B81" s="20" t="str">
        <f t="shared" si="1"/>
        <v/>
      </c>
    </row>
    <row r="82" spans="2:2" x14ac:dyDescent="0.25">
      <c r="B82" s="20" t="str">
        <f t="shared" si="1"/>
        <v/>
      </c>
    </row>
    <row r="83" spans="2:2" x14ac:dyDescent="0.25">
      <c r="B83" s="20" t="str">
        <f t="shared" si="1"/>
        <v/>
      </c>
    </row>
    <row r="84" spans="2:2" x14ac:dyDescent="0.25">
      <c r="B84" s="20" t="str">
        <f t="shared" si="1"/>
        <v/>
      </c>
    </row>
    <row r="85" spans="2:2" x14ac:dyDescent="0.25">
      <c r="B85" s="20" t="str">
        <f t="shared" si="1"/>
        <v/>
      </c>
    </row>
    <row r="86" spans="2:2" x14ac:dyDescent="0.25">
      <c r="B86" s="20" t="str">
        <f t="shared" si="1"/>
        <v/>
      </c>
    </row>
    <row r="87" spans="2:2" x14ac:dyDescent="0.25">
      <c r="B87" s="20" t="str">
        <f t="shared" si="1"/>
        <v/>
      </c>
    </row>
    <row r="88" spans="2:2" x14ac:dyDescent="0.25">
      <c r="B88" s="20" t="str">
        <f t="shared" si="1"/>
        <v/>
      </c>
    </row>
    <row r="89" spans="2:2" x14ac:dyDescent="0.25">
      <c r="B89" s="20" t="str">
        <f t="shared" si="1"/>
        <v/>
      </c>
    </row>
    <row r="90" spans="2:2" x14ac:dyDescent="0.25">
      <c r="B90" s="20" t="str">
        <f t="shared" si="1"/>
        <v/>
      </c>
    </row>
    <row r="91" spans="2:2" x14ac:dyDescent="0.25">
      <c r="B91" s="20" t="str">
        <f t="shared" si="1"/>
        <v/>
      </c>
    </row>
    <row r="92" spans="2:2" x14ac:dyDescent="0.25">
      <c r="B92" s="20" t="str">
        <f t="shared" si="1"/>
        <v/>
      </c>
    </row>
    <row r="93" spans="2:2" x14ac:dyDescent="0.25">
      <c r="B93" s="20" t="str">
        <f t="shared" si="1"/>
        <v/>
      </c>
    </row>
    <row r="94" spans="2:2" x14ac:dyDescent="0.25">
      <c r="B94" s="20" t="str">
        <f t="shared" si="1"/>
        <v/>
      </c>
    </row>
    <row r="95" spans="2:2" x14ac:dyDescent="0.25">
      <c r="B95" s="20" t="str">
        <f t="shared" si="1"/>
        <v/>
      </c>
    </row>
    <row r="96" spans="2:2" x14ac:dyDescent="0.25">
      <c r="B96" s="20" t="str">
        <f t="shared" si="1"/>
        <v/>
      </c>
    </row>
    <row r="97" spans="2:2" x14ac:dyDescent="0.25">
      <c r="B97" s="20" t="str">
        <f t="shared" si="1"/>
        <v/>
      </c>
    </row>
    <row r="98" spans="2:2" x14ac:dyDescent="0.25">
      <c r="B98" s="20" t="str">
        <f t="shared" si="1"/>
        <v/>
      </c>
    </row>
    <row r="99" spans="2:2" x14ac:dyDescent="0.25">
      <c r="B99" s="20" t="str">
        <f t="shared" si="1"/>
        <v/>
      </c>
    </row>
    <row r="100" spans="2:2" x14ac:dyDescent="0.25">
      <c r="B100" s="20" t="str">
        <f t="shared" si="1"/>
        <v/>
      </c>
    </row>
    <row r="101" spans="2:2" x14ac:dyDescent="0.25">
      <c r="B101" s="20" t="str">
        <f t="shared" si="1"/>
        <v/>
      </c>
    </row>
    <row r="102" spans="2:2" x14ac:dyDescent="0.25">
      <c r="B102" s="20" t="str">
        <f t="shared" si="1"/>
        <v/>
      </c>
    </row>
    <row r="103" spans="2:2" x14ac:dyDescent="0.25">
      <c r="B103" s="20" t="str">
        <f t="shared" si="1"/>
        <v/>
      </c>
    </row>
    <row r="104" spans="2:2" x14ac:dyDescent="0.25">
      <c r="B104" s="20" t="str">
        <f t="shared" si="1"/>
        <v/>
      </c>
    </row>
    <row r="105" spans="2:2" x14ac:dyDescent="0.25">
      <c r="B105" s="20" t="str">
        <f t="shared" si="1"/>
        <v/>
      </c>
    </row>
    <row r="106" spans="2:2" x14ac:dyDescent="0.25">
      <c r="B106" s="20" t="str">
        <f t="shared" si="1"/>
        <v/>
      </c>
    </row>
    <row r="107" spans="2:2" x14ac:dyDescent="0.25">
      <c r="B107" s="20" t="str">
        <f t="shared" si="1"/>
        <v/>
      </c>
    </row>
    <row r="108" spans="2:2" x14ac:dyDescent="0.25">
      <c r="B108" s="20" t="str">
        <f t="shared" si="1"/>
        <v/>
      </c>
    </row>
    <row r="109" spans="2:2" x14ac:dyDescent="0.25">
      <c r="B109" s="20" t="str">
        <f t="shared" si="1"/>
        <v/>
      </c>
    </row>
    <row r="110" spans="2:2" x14ac:dyDescent="0.25">
      <c r="B110" s="20" t="str">
        <f t="shared" si="1"/>
        <v/>
      </c>
    </row>
    <row r="111" spans="2:2" x14ac:dyDescent="0.25">
      <c r="B111" s="20" t="str">
        <f t="shared" si="1"/>
        <v/>
      </c>
    </row>
    <row r="112" spans="2:2" x14ac:dyDescent="0.25">
      <c r="B112" s="20" t="str">
        <f t="shared" si="1"/>
        <v/>
      </c>
    </row>
    <row r="113" spans="2:2" x14ac:dyDescent="0.25">
      <c r="B113" s="20" t="str">
        <f t="shared" si="1"/>
        <v/>
      </c>
    </row>
    <row r="114" spans="2:2" x14ac:dyDescent="0.25">
      <c r="B114" s="20" t="str">
        <f t="shared" si="1"/>
        <v/>
      </c>
    </row>
    <row r="115" spans="2:2" x14ac:dyDescent="0.25">
      <c r="B115" s="20" t="str">
        <f t="shared" si="1"/>
        <v/>
      </c>
    </row>
    <row r="116" spans="2:2" x14ac:dyDescent="0.25">
      <c r="B116" s="20" t="str">
        <f t="shared" si="1"/>
        <v/>
      </c>
    </row>
    <row r="117" spans="2:2" x14ac:dyDescent="0.25">
      <c r="B117" s="20" t="str">
        <f t="shared" si="1"/>
        <v/>
      </c>
    </row>
    <row r="118" spans="2:2" x14ac:dyDescent="0.25">
      <c r="B118" s="20" t="str">
        <f t="shared" si="1"/>
        <v/>
      </c>
    </row>
    <row r="119" spans="2:2" x14ac:dyDescent="0.25">
      <c r="B119" s="20" t="str">
        <f t="shared" si="1"/>
        <v/>
      </c>
    </row>
    <row r="120" spans="2:2" x14ac:dyDescent="0.25">
      <c r="B120" s="20" t="str">
        <f t="shared" si="1"/>
        <v/>
      </c>
    </row>
    <row r="121" spans="2:2" x14ac:dyDescent="0.25">
      <c r="B121" s="21"/>
    </row>
    <row r="122" spans="2:2" x14ac:dyDescent="0.25">
      <c r="B122" s="21"/>
    </row>
    <row r="123" spans="2:2" x14ac:dyDescent="0.25">
      <c r="B123" s="21"/>
    </row>
    <row r="124" spans="2:2" x14ac:dyDescent="0.25">
      <c r="B124" s="21"/>
    </row>
    <row r="125" spans="2:2" x14ac:dyDescent="0.25">
      <c r="B125" s="21"/>
    </row>
    <row r="126" spans="2:2" x14ac:dyDescent="0.25">
      <c r="B126" s="21"/>
    </row>
    <row r="127" spans="2:2" x14ac:dyDescent="0.25">
      <c r="B127" s="21"/>
    </row>
    <row r="128" spans="2:2" x14ac:dyDescent="0.25">
      <c r="B128" s="21"/>
    </row>
    <row r="129" spans="2:2" x14ac:dyDescent="0.25">
      <c r="B129" s="21"/>
    </row>
    <row r="130" spans="2:2" x14ac:dyDescent="0.25">
      <c r="B130" s="21"/>
    </row>
    <row r="131" spans="2:2" x14ac:dyDescent="0.25">
      <c r="B131" s="21"/>
    </row>
    <row r="132" spans="2:2" x14ac:dyDescent="0.25">
      <c r="B132" s="21"/>
    </row>
    <row r="133" spans="2:2" x14ac:dyDescent="0.25">
      <c r="B133" s="21"/>
    </row>
    <row r="134" spans="2:2" x14ac:dyDescent="0.25">
      <c r="B134" s="21"/>
    </row>
    <row r="135" spans="2:2" x14ac:dyDescent="0.25">
      <c r="B135" s="21"/>
    </row>
    <row r="136" spans="2:2" x14ac:dyDescent="0.25">
      <c r="B136" s="21"/>
    </row>
    <row r="137" spans="2:2" x14ac:dyDescent="0.25">
      <c r="B137" s="21"/>
    </row>
    <row r="138" spans="2:2" x14ac:dyDescent="0.25">
      <c r="B138" s="21"/>
    </row>
    <row r="139" spans="2:2" x14ac:dyDescent="0.25">
      <c r="B139" s="21"/>
    </row>
    <row r="140" spans="2:2" x14ac:dyDescent="0.25">
      <c r="B140" s="21"/>
    </row>
    <row r="141" spans="2:2" x14ac:dyDescent="0.25">
      <c r="B141" s="21"/>
    </row>
    <row r="142" spans="2:2" x14ac:dyDescent="0.25">
      <c r="B142" s="21"/>
    </row>
    <row r="143" spans="2:2" x14ac:dyDescent="0.25">
      <c r="B143" s="21"/>
    </row>
    <row r="144" spans="2:2" x14ac:dyDescent="0.25">
      <c r="B144" s="21"/>
    </row>
    <row r="145" spans="2:2" x14ac:dyDescent="0.25">
      <c r="B145" s="21"/>
    </row>
    <row r="146" spans="2:2" x14ac:dyDescent="0.25">
      <c r="B146" s="21"/>
    </row>
    <row r="147" spans="2:2" x14ac:dyDescent="0.25">
      <c r="B147" s="21"/>
    </row>
    <row r="148" spans="2:2" x14ac:dyDescent="0.25">
      <c r="B148" s="21"/>
    </row>
    <row r="149" spans="2:2" x14ac:dyDescent="0.25">
      <c r="B149" s="21"/>
    </row>
    <row r="150" spans="2:2" x14ac:dyDescent="0.25">
      <c r="B150" s="21"/>
    </row>
    <row r="151" spans="2:2" x14ac:dyDescent="0.25">
      <c r="B151" s="21"/>
    </row>
    <row r="152" spans="2:2" x14ac:dyDescent="0.25">
      <c r="B152" s="21"/>
    </row>
    <row r="153" spans="2:2" x14ac:dyDescent="0.25">
      <c r="B153" s="21"/>
    </row>
  </sheetData>
  <sheetProtection selectLockedCells="1"/>
  <mergeCells count="2">
    <mergeCell ref="A1:G1"/>
    <mergeCell ref="I1:M1"/>
  </mergeCells>
  <pageMargins left="0.511811024" right="0.511811024" top="0.78740157499999996" bottom="0.78740157499999996" header="0.31496062000000002" footer="0.31496062000000002"/>
  <pageSetup paperSize="9" orientation="portrait" verticalDpi="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Modelo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Igor MM</dc:creator>
  <cp:lastModifiedBy>Igor MM</cp:lastModifiedBy>
  <dcterms:created xsi:type="dcterms:W3CDTF">2018-09-25T22:58:31Z</dcterms:created>
  <dcterms:modified xsi:type="dcterms:W3CDTF">2018-09-26T00:00:38Z</dcterms:modified>
</cp:coreProperties>
</file>