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PAULO\Desktop\"/>
    </mc:Choice>
  </mc:AlternateContent>
  <xr:revisionPtr revIDLastSave="0" documentId="8_{56F4A336-F397-456E-9815-3671BE3C12BA}" xr6:coauthVersionLast="46" xr6:coauthVersionMax="46" xr10:uidLastSave="{00000000-0000-0000-0000-000000000000}"/>
  <bookViews>
    <workbookView xWindow="-120" yWindow="-120" windowWidth="20730" windowHeight="11160" tabRatio="207" xr2:uid="{00000000-000D-0000-FFFF-FFFF00000000}"/>
  </bookViews>
  <sheets>
    <sheet name="Plan1" sheetId="1" r:id="rId1"/>
    <sheet name="Dados" sheetId="2" r:id="rId2"/>
  </sheets>
  <definedNames>
    <definedName name="_xlnm.Print_Area" localSheetId="0">Plan1!$A$1:$M$50</definedName>
    <definedName name="com_alto">Dados!$J$2:$J$4</definedName>
    <definedName name="com_normal">Dados!$H$2:$H$4</definedName>
    <definedName name="INDUST">Dados!$L$2:$L$3</definedName>
    <definedName name="padroes">Dados!$A$3:$A$8</definedName>
    <definedName name="res_alto">Dados!$F$2:$F$4</definedName>
    <definedName name="res_baixo">Dados!$B$2:$B$5</definedName>
    <definedName name="res_normal">Dados!$D$2:$D$5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" i="1" l="1"/>
  <c r="L14" i="1" s="1"/>
  <c r="K43" i="1"/>
  <c r="L16" i="1" l="1"/>
  <c r="L20" i="1" s="1"/>
  <c r="L22" i="1" s="1"/>
  <c r="L18" i="1" l="1"/>
  <c r="L32" i="1"/>
  <c r="L36" i="1" s="1"/>
  <c r="L26" i="1" l="1"/>
  <c r="L30" i="1" s="1"/>
  <c r="L40" i="1" s="1"/>
</calcChain>
</file>

<file path=xl/sharedStrings.xml><?xml version="1.0" encoding="utf-8"?>
<sst xmlns="http://schemas.openxmlformats.org/spreadsheetml/2006/main" count="109" uniqueCount="62">
  <si>
    <t>R$</t>
  </si>
  <si>
    <t>Proprietário :</t>
  </si>
  <si>
    <t xml:space="preserve">Endereço: </t>
  </si>
  <si>
    <t>CEP</t>
  </si>
  <si>
    <t>DEMONSTRATIVO DE CÁLCULO DO ISS - MUNICIPIO DE PICOS</t>
  </si>
  <si>
    <t>Metragem Quadrada da Obra</t>
  </si>
  <si>
    <t>Custo Global da Obra para Efeito de Cálculo = 1*2</t>
  </si>
  <si>
    <t>m2</t>
  </si>
  <si>
    <t>Valor do abatimento (REDUÇÃO) de 65,00%</t>
  </si>
  <si>
    <t>Valor da Mão-de-Obra = 35,00% do Custo Global da Obras</t>
  </si>
  <si>
    <t>Valor do ISS Próprio Construção = Recolhido</t>
  </si>
  <si>
    <t>Valor da Taxa de Expediente</t>
  </si>
  <si>
    <t>Total Gerak dos Tributos a ser recolhido ( 11+12+13+14)</t>
  </si>
  <si>
    <t>Valor do ISS  Retido na Fonte  Fixo ( Anuidade Profissional Libeal  Engenheiro)</t>
  </si>
  <si>
    <t>Valor do CUB Padrão Baixo Construção Residencial</t>
  </si>
  <si>
    <t>,</t>
  </si>
  <si>
    <t>Valor do ISS Próprio Construção = (5% sobre o valor do campo 5)</t>
  </si>
  <si>
    <t>Valor do ISS Próprio Construção a Recolher (6-7)</t>
  </si>
  <si>
    <t>Valor do ISS Imposto Sobre Serviços a Recolher  ( 8+ 9)</t>
  </si>
  <si>
    <t>Valor da  Carta de  HABITE-SE</t>
  </si>
  <si>
    <t>Valor da Aliquota Setor I</t>
  </si>
  <si>
    <t xml:space="preserve">Área Construída Metragem Quadrada </t>
  </si>
  <si>
    <t>CNPJ/CPF/MF nº</t>
  </si>
  <si>
    <t>64600-000</t>
  </si>
  <si>
    <t>Cálculo realizado por: Paulo Cezar Ferreira Borges</t>
  </si>
  <si>
    <t>PICOS (PI),</t>
  </si>
  <si>
    <t xml:space="preserve">                     Alvara de Construção nº</t>
  </si>
  <si>
    <t>231/2023</t>
  </si>
  <si>
    <t>RES - R-1'B'</t>
  </si>
  <si>
    <t>RES - PP-4'B'</t>
  </si>
  <si>
    <t>RES - R-8'B'</t>
  </si>
  <si>
    <t>RES - PIS'B'</t>
  </si>
  <si>
    <t>RES - R-1'N'</t>
  </si>
  <si>
    <t>RES - PP-4'N'</t>
  </si>
  <si>
    <t>RES - R-8'N'</t>
  </si>
  <si>
    <t>RES - R-16'N'</t>
  </si>
  <si>
    <t>RES - R-1'A'</t>
  </si>
  <si>
    <t>RES - R-8'A'</t>
  </si>
  <si>
    <t>RES - R-16'A'</t>
  </si>
  <si>
    <t>COM - CAL-8'N'</t>
  </si>
  <si>
    <t>COM - CSL-8'N'</t>
  </si>
  <si>
    <t>COM - CSL-16'N'</t>
  </si>
  <si>
    <t>COM - CAL-8'A'</t>
  </si>
  <si>
    <t>COM - CSL-8'A'</t>
  </si>
  <si>
    <t>COM - CSL-16'A'</t>
  </si>
  <si>
    <t>IND - RP1Q</t>
  </si>
  <si>
    <t>IND - GI</t>
  </si>
  <si>
    <t xml:space="preserve"> Processo: Nº</t>
  </si>
  <si>
    <t>RES_BAIXO</t>
  </si>
  <si>
    <t>RES_NORMAL</t>
  </si>
  <si>
    <t>RES_ALTO</t>
  </si>
  <si>
    <t>COM_NORMAL</t>
  </si>
  <si>
    <t>COM_ALTO</t>
  </si>
  <si>
    <t>PADROES</t>
  </si>
  <si>
    <t>INDUST</t>
  </si>
  <si>
    <t>6655/2024</t>
  </si>
  <si>
    <t>MENOR 70m</t>
  </si>
  <si>
    <t>xxx.xxx.xxx-xx</t>
  </si>
  <si>
    <t>aaaaaaaaaaaaaaaaaaaaaaa</t>
  </si>
  <si>
    <t>AAAAAAAAAAAAAAAAAAAAAAAAAAAAAAAAAAA</t>
  </si>
  <si>
    <t>SSSSSSSSSSSSS</t>
  </si>
  <si>
    <t>SSSSSSSSSSSSSSS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</si>
</sst>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00"/>
  </numFmts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theme="1"/>
      <name val="Gloucester MT Extra Condensed"/>
      <family val="1"/>
    </font>
    <font>
      <sz val="24"/>
      <color theme="1"/>
      <name val="Gloucester MT Extra Condensed"/>
      <family val="1"/>
    </font>
    <font>
      <sz val="26"/>
      <color theme="1"/>
      <name val="Gloucester MT Extra Condensed"/>
      <family val="1"/>
    </font>
    <font>
      <sz val="18"/>
      <color theme="1"/>
      <name val="Gloucester MT Extra Condensed"/>
      <family val="1"/>
    </font>
    <font>
      <i/>
      <sz val="18"/>
      <color theme="1"/>
      <name val="Gloucester MT Extra Condensed"/>
      <family val="1"/>
    </font>
    <font>
      <i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18"/>
      <color theme="1"/>
      <name val="Arial"/>
      <family val="2"/>
    </font>
    <font>
      <sz val="14"/>
      <color theme="1"/>
      <name val="Times New Roman"/>
      <family val="1"/>
    </font>
    <font>
      <sz val="14.5"/>
      <color theme="1"/>
      <name val="Times New Roman"/>
      <family val="1"/>
    </font>
    <font>
      <sz val="21"/>
      <color theme="1"/>
      <name val="Gloucester MT Extra Condensed"/>
      <family val="1"/>
    </font>
    <font>
      <sz val="17.5"/>
      <color theme="1"/>
      <name val="Gloucester MT Extra Condensed"/>
      <family val="1"/>
    </font>
    <font>
      <sz val="12"/>
      <name val="Calibri"/>
      <family val="2"/>
      <scheme val="minor"/>
    </font>
    <font>
      <b/>
      <sz val="14"/>
      <color theme="1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 tint="-0.3499862666707357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7">
    <xf numFmtId="0" fontId="0" fillId="0" borderId="0" xfId="0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0" xfId="0" applyFont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9" xfId="0" applyFont="1" applyBorder="1"/>
    <xf numFmtId="0" fontId="7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43" fontId="7" fillId="0" borderId="1" xfId="1" applyFont="1" applyBorder="1"/>
    <xf numFmtId="0" fontId="8" fillId="0" borderId="0" xfId="0" applyFont="1"/>
    <xf numFmtId="2" fontId="8" fillId="0" borderId="0" xfId="0" applyNumberFormat="1" applyFont="1"/>
    <xf numFmtId="2" fontId="7" fillId="0" borderId="0" xfId="0" applyNumberFormat="1" applyFont="1"/>
    <xf numFmtId="2" fontId="7" fillId="0" borderId="1" xfId="0" applyNumberFormat="1" applyFont="1" applyBorder="1"/>
    <xf numFmtId="0" fontId="7" fillId="0" borderId="11" xfId="0" applyFont="1" applyBorder="1" applyAlignment="1">
      <alignment horizontal="center"/>
    </xf>
    <xf numFmtId="0" fontId="7" fillId="0" borderId="11" xfId="0" applyFont="1" applyBorder="1" applyAlignment="1">
      <alignment horizontal="left"/>
    </xf>
    <xf numFmtId="2" fontId="7" fillId="0" borderId="11" xfId="0" applyNumberFormat="1" applyFont="1" applyBorder="1"/>
    <xf numFmtId="0" fontId="7" fillId="0" borderId="16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9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7" fillId="2" borderId="12" xfId="0" applyFont="1" applyFill="1" applyBorder="1" applyAlignment="1">
      <alignment horizontal="center"/>
    </xf>
    <xf numFmtId="43" fontId="7" fillId="2" borderId="1" xfId="1" applyFont="1" applyFill="1" applyBorder="1"/>
    <xf numFmtId="0" fontId="7" fillId="2" borderId="11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center"/>
    </xf>
    <xf numFmtId="2" fontId="7" fillId="2" borderId="11" xfId="0" applyNumberFormat="1" applyFont="1" applyFill="1" applyBorder="1"/>
    <xf numFmtId="0" fontId="7" fillId="2" borderId="16" xfId="0" applyFont="1" applyFill="1" applyBorder="1" applyAlignment="1">
      <alignment horizontal="center"/>
    </xf>
    <xf numFmtId="0" fontId="11" fillId="0" borderId="22" xfId="0" applyFont="1" applyBorder="1"/>
    <xf numFmtId="0" fontId="11" fillId="0" borderId="17" xfId="0" applyFont="1" applyBorder="1"/>
    <xf numFmtId="0" fontId="11" fillId="0" borderId="18" xfId="0" applyFont="1" applyBorder="1"/>
    <xf numFmtId="0" fontId="12" fillId="0" borderId="12" xfId="0" applyFont="1" applyBorder="1"/>
    <xf numFmtId="0" fontId="12" fillId="0" borderId="21" xfId="0" applyFont="1" applyBorder="1"/>
    <xf numFmtId="0" fontId="12" fillId="0" borderId="16" xfId="0" applyFont="1" applyBorder="1"/>
    <xf numFmtId="0" fontId="12" fillId="0" borderId="0" xfId="0" applyFont="1"/>
    <xf numFmtId="0" fontId="12" fillId="0" borderId="14" xfId="0" applyFont="1" applyBorder="1"/>
    <xf numFmtId="0" fontId="12" fillId="0" borderId="23" xfId="0" applyFont="1" applyBorder="1"/>
    <xf numFmtId="43" fontId="7" fillId="2" borderId="1" xfId="1" applyFont="1" applyFill="1" applyBorder="1" applyAlignment="1">
      <alignment horizontal="right"/>
    </xf>
    <xf numFmtId="0" fontId="11" fillId="0" borderId="0" xfId="0" applyFont="1"/>
    <xf numFmtId="0" fontId="4" fillId="0" borderId="0" xfId="0" applyFont="1"/>
    <xf numFmtId="0" fontId="5" fillId="0" borderId="0" xfId="0" applyFont="1"/>
    <xf numFmtId="0" fontId="15" fillId="0" borderId="0" xfId="0" applyFont="1"/>
    <xf numFmtId="43" fontId="15" fillId="0" borderId="0" xfId="1" applyFont="1"/>
    <xf numFmtId="0" fontId="0" fillId="3" borderId="0" xfId="0" applyFill="1"/>
    <xf numFmtId="0" fontId="17" fillId="4" borderId="0" xfId="0" applyFont="1" applyFill="1"/>
    <xf numFmtId="0" fontId="0" fillId="4" borderId="0" xfId="0" applyFill="1"/>
    <xf numFmtId="0" fontId="15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17" fillId="4" borderId="0" xfId="0" applyFont="1" applyFill="1" applyAlignment="1">
      <alignment horizontal="center"/>
    </xf>
    <xf numFmtId="43" fontId="18" fillId="4" borderId="0" xfId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6" xfId="0" applyFont="1" applyBorder="1"/>
    <xf numFmtId="0" fontId="0" fillId="0" borderId="0" xfId="0" applyAlignment="1">
      <alignment horizontal="left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43" fontId="20" fillId="0" borderId="0" xfId="1" applyFont="1" applyAlignment="1">
      <alignment horizontal="center"/>
    </xf>
    <xf numFmtId="0" fontId="19" fillId="3" borderId="0" xfId="0" applyFont="1" applyFill="1" applyAlignment="1">
      <alignment horizontal="center"/>
    </xf>
    <xf numFmtId="0" fontId="21" fillId="4" borderId="0" xfId="0" applyFont="1" applyFill="1" applyAlignment="1">
      <alignment horizontal="center"/>
    </xf>
    <xf numFmtId="43" fontId="22" fillId="4" borderId="0" xfId="1" applyFont="1" applyFill="1" applyAlignment="1">
      <alignment horizontal="center"/>
    </xf>
    <xf numFmtId="0" fontId="19" fillId="4" borderId="0" xfId="0" applyFont="1" applyFill="1" applyAlignment="1">
      <alignment horizontal="center"/>
    </xf>
    <xf numFmtId="0" fontId="23" fillId="0" borderId="0" xfId="0" applyFont="1" applyAlignment="1">
      <alignment horizontal="center"/>
    </xf>
    <xf numFmtId="0" fontId="15" fillId="0" borderId="25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20" xfId="0" applyFont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/>
    </xf>
    <xf numFmtId="0" fontId="7" fillId="2" borderId="20" xfId="0" applyFont="1" applyFill="1" applyBorder="1" applyAlignment="1">
      <alignment horizontal="left"/>
    </xf>
    <xf numFmtId="0" fontId="7" fillId="2" borderId="17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7" fillId="0" borderId="15" xfId="0" applyFont="1" applyBorder="1" applyAlignment="1">
      <alignment horizontal="left"/>
    </xf>
    <xf numFmtId="0" fontId="7" fillId="0" borderId="16" xfId="0" applyFont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16" fillId="0" borderId="0" xfId="0" applyFont="1" applyAlignment="1">
      <alignment horizontal="right"/>
    </xf>
    <xf numFmtId="14" fontId="16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4" fontId="6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43" fontId="15" fillId="0" borderId="27" xfId="1" applyFont="1" applyBorder="1" applyAlignment="1">
      <alignment horizontal="center" vertical="center"/>
    </xf>
    <xf numFmtId="0" fontId="24" fillId="0" borderId="26" xfId="0" applyFont="1" applyBorder="1"/>
  </cellXfs>
  <cellStyles count="2">
    <cellStyle name="Normal" xfId="0" builtinId="0"/>
    <cellStyle name="Vírgula" xfId="1" builtinId="3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3A3903-8BD7-4FA4-A772-3A992F4E0334}" name="Tabela1" displayName="Tabela1" ref="A1:A8" totalsRowShown="0" headerRowDxfId="20" dataDxfId="19">
  <autoFilter ref="A1:A8" xr:uid="{2ADC0136-2FF8-496A-BF0D-EF09C4F26C7B}"/>
  <tableColumns count="1">
    <tableColumn id="1" xr3:uid="{7297999A-E59B-471C-9BAF-572AF55A4D04}" name="PADROES" dataDxfId="18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6BB5F4C-98DB-4854-9080-E0A506172E62}" name="Tabela2" displayName="Tabela2" ref="B1:B5" totalsRowShown="0" headerRowDxfId="17" dataDxfId="16">
  <autoFilter ref="B1:B5" xr:uid="{994A2531-1082-4D2C-ACA1-9145BF3C84D5}"/>
  <tableColumns count="1">
    <tableColumn id="1" xr3:uid="{E8AC1074-5344-4D98-BB25-EC096347FCE7}" name="RES_BAIXO" dataDxfId="15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803C685-C6C1-4359-838E-034806A8C913}" name="Tabela3" displayName="Tabela3" ref="D1:D5" totalsRowShown="0" headerRowDxfId="14" dataDxfId="13">
  <autoFilter ref="D1:D5" xr:uid="{77BF0927-2240-44A9-ABC9-08F633E3BC6C}"/>
  <tableColumns count="1">
    <tableColumn id="1" xr3:uid="{711B0FF4-7B9D-4A93-B3F6-48C1E94B19CF}" name="RES_NORMAL" dataDxfId="12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BB2517B-BC24-46D8-84B8-340C39500235}" name="Tabela4" displayName="Tabela4" ref="F1:F4" totalsRowShown="0" headerRowDxfId="11" dataDxfId="10">
  <autoFilter ref="F1:F4" xr:uid="{BF5BCF57-A9FA-436E-BD01-D60FEA1B578C}"/>
  <tableColumns count="1">
    <tableColumn id="1" xr3:uid="{79324022-CD54-45A5-BAE7-E644A4215630}" name="RES_ALTO" dataDxfId="9"/>
  </tableColumns>
  <tableStyleInfo name="TableStyleLight1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D597A7C-2019-4289-B2A9-47908162227E}" name="Tabela5" displayName="Tabela5" ref="H1:H4" totalsRowShown="0" headerRowDxfId="8" dataDxfId="7">
  <autoFilter ref="H1:H4" xr:uid="{ED28586A-A332-4FAD-A7BD-E0FD24ECF0CB}"/>
  <tableColumns count="1">
    <tableColumn id="1" xr3:uid="{3F05B9CF-CF13-4EB6-B864-6D1D415F8B81}" name="COM_NORMAL" dataDxfId="6"/>
  </tableColumns>
  <tableStyleInfo name="TableStyleLight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CFBCE44-1086-4D49-A357-FCD5C5565B5C}" name="Tabela6" displayName="Tabela6" ref="J1:J4" totalsRowShown="0" headerRowDxfId="5" dataDxfId="4">
  <autoFilter ref="J1:J4" xr:uid="{26DE5714-2B43-4820-9D82-F5C80E7BBDBE}"/>
  <tableColumns count="1">
    <tableColumn id="1" xr3:uid="{2E36C1B0-16E8-4409-AE97-A095BBAE470C}" name="COM_ALTO" dataDxfId="3"/>
  </tableColumns>
  <tableStyleInfo name="TableStyleLight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658E57F-87D3-42C7-B6A6-3D35AD3F3765}" name="Tabela7" displayName="Tabela7" ref="L1:L3" totalsRowShown="0" headerRowDxfId="2" dataDxfId="1">
  <autoFilter ref="L1:L3" xr:uid="{EBBCB0A6-B41F-44AB-B3AB-8C76CD874480}"/>
  <tableColumns count="1">
    <tableColumn id="1" xr3:uid="{19F4CDCB-4EA8-40A2-815E-04A804D22351}" name="INDUST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50"/>
  <sheetViews>
    <sheetView showGridLines="0" tabSelected="1" view="pageBreakPreview" zoomScale="115" zoomScaleNormal="100" zoomScaleSheetLayoutView="115" workbookViewId="0">
      <selection activeCell="O3" sqref="O3"/>
    </sheetView>
  </sheetViews>
  <sheetFormatPr defaultRowHeight="15.75" x14ac:dyDescent="0.25"/>
  <cols>
    <col min="1" max="1" width="2.140625" style="4" customWidth="1"/>
    <col min="2" max="2" width="0.85546875" style="4" customWidth="1"/>
    <col min="3" max="3" width="5.7109375" style="4" customWidth="1"/>
    <col min="4" max="4" width="14.28515625" style="4" customWidth="1"/>
    <col min="5" max="7" width="9.140625" style="4"/>
    <col min="8" max="8" width="29.85546875" style="4" customWidth="1"/>
    <col min="9" max="9" width="9.140625" style="4"/>
    <col min="10" max="10" width="10.28515625" style="4" customWidth="1"/>
    <col min="11" max="11" width="5" style="4" customWidth="1"/>
    <col min="12" max="12" width="18.5703125" style="4" customWidth="1"/>
    <col min="13" max="13" width="3.7109375" style="4" hidden="1" customWidth="1"/>
    <col min="14" max="14" width="15.42578125" style="46" customWidth="1"/>
    <col min="15" max="15" width="18.85546875" style="47" customWidth="1"/>
    <col min="16" max="16" width="20.7109375" style="4" customWidth="1"/>
    <col min="17" max="16384" width="9.140625" style="4"/>
  </cols>
  <sheetData>
    <row r="1" spans="2:16" ht="16.5" thickTop="1" x14ac:dyDescent="0.25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2:16" ht="30" x14ac:dyDescent="0.4">
      <c r="B2" s="91" t="s">
        <v>1</v>
      </c>
      <c r="C2" s="91"/>
      <c r="D2" s="91"/>
      <c r="E2" s="92" t="s">
        <v>58</v>
      </c>
      <c r="F2" s="92"/>
      <c r="G2" s="92"/>
      <c r="H2" s="92"/>
      <c r="I2" s="89" t="s">
        <v>47</v>
      </c>
      <c r="J2" s="89"/>
      <c r="K2" s="88" t="s">
        <v>55</v>
      </c>
      <c r="L2" s="88"/>
      <c r="M2" s="44"/>
      <c r="N2" s="57"/>
    </row>
    <row r="3" spans="2:16" ht="23.25" x14ac:dyDescent="0.35">
      <c r="B3" s="70" t="s">
        <v>22</v>
      </c>
      <c r="C3" s="70"/>
      <c r="D3" s="70"/>
      <c r="E3" s="90" t="s">
        <v>57</v>
      </c>
      <c r="F3" s="90"/>
      <c r="G3" s="25"/>
      <c r="H3" s="25"/>
      <c r="I3" s="24"/>
      <c r="J3" s="24"/>
      <c r="K3" s="24"/>
      <c r="L3" s="24"/>
      <c r="M3" s="24"/>
      <c r="N3" s="58"/>
    </row>
    <row r="4" spans="2:16" ht="23.25" x14ac:dyDescent="0.35">
      <c r="B4" s="70" t="s">
        <v>2</v>
      </c>
      <c r="C4" s="70"/>
      <c r="D4" s="70"/>
      <c r="E4" s="94" t="s">
        <v>59</v>
      </c>
      <c r="F4" s="94"/>
      <c r="G4" s="94"/>
      <c r="H4" s="94"/>
      <c r="I4" s="94"/>
      <c r="J4" s="94"/>
      <c r="K4" s="94"/>
      <c r="L4" s="94"/>
      <c r="M4" s="24"/>
    </row>
    <row r="5" spans="2:16" ht="22.5" x14ac:dyDescent="0.3">
      <c r="B5" s="70" t="s">
        <v>3</v>
      </c>
      <c r="C5" s="70"/>
      <c r="D5" s="26" t="s">
        <v>23</v>
      </c>
      <c r="E5" s="70" t="s">
        <v>60</v>
      </c>
      <c r="F5" s="70"/>
      <c r="G5" s="70"/>
      <c r="H5" s="25" t="s">
        <v>61</v>
      </c>
      <c r="I5" s="25"/>
      <c r="J5" s="25"/>
      <c r="K5" s="25"/>
      <c r="L5" s="25"/>
      <c r="M5" s="25"/>
    </row>
    <row r="6" spans="2:16" ht="16.5" thickBot="1" x14ac:dyDescent="0.3"/>
    <row r="7" spans="2:16" ht="33.75" thickBot="1" x14ac:dyDescent="0.5">
      <c r="H7" s="45" t="s">
        <v>26</v>
      </c>
      <c r="I7" s="45"/>
      <c r="J7" s="45"/>
      <c r="K7" s="45"/>
      <c r="L7" s="45" t="s">
        <v>27</v>
      </c>
      <c r="M7" s="45"/>
      <c r="N7" s="68" t="s">
        <v>48</v>
      </c>
      <c r="O7" s="95" t="s">
        <v>29</v>
      </c>
      <c r="P7" s="96">
        <f>IF(N7="MENOR 70M","",VLOOKUP(O7,Dados!A16:B42,2,0))</f>
        <v>1416.01</v>
      </c>
    </row>
    <row r="9" spans="2:16" ht="23.25" x14ac:dyDescent="0.35">
      <c r="B9" s="93" t="s">
        <v>4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</row>
    <row r="10" spans="2:16" ht="16.5" thickBot="1" x14ac:dyDescent="0.3"/>
    <row r="11" spans="2:16" x14ac:dyDescent="0.25"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</row>
    <row r="12" spans="2:16" ht="22.5" x14ac:dyDescent="0.3">
      <c r="B12" s="5"/>
      <c r="C12" s="11">
        <v>1</v>
      </c>
      <c r="D12" s="71" t="s">
        <v>5</v>
      </c>
      <c r="E12" s="72"/>
      <c r="F12" s="72"/>
      <c r="G12" s="72"/>
      <c r="H12" s="72"/>
      <c r="I12" s="72"/>
      <c r="J12" s="72"/>
      <c r="K12" s="11" t="s">
        <v>7</v>
      </c>
      <c r="L12" s="42">
        <v>92.9</v>
      </c>
      <c r="M12" s="6"/>
    </row>
    <row r="13" spans="2:16" ht="5.0999999999999996" customHeight="1" x14ac:dyDescent="0.3">
      <c r="B13" s="5"/>
      <c r="C13" s="12"/>
      <c r="D13" s="13"/>
      <c r="E13" s="13"/>
      <c r="F13" s="13"/>
      <c r="G13" s="13"/>
      <c r="H13" s="13"/>
      <c r="I13" s="13"/>
      <c r="J13" s="13"/>
      <c r="K13" s="13"/>
      <c r="L13" s="13"/>
      <c r="M13" s="6"/>
    </row>
    <row r="14" spans="2:16" ht="22.5" x14ac:dyDescent="0.3">
      <c r="B14" s="5"/>
      <c r="C14" s="11">
        <v>2</v>
      </c>
      <c r="D14" s="85" t="s">
        <v>14</v>
      </c>
      <c r="E14" s="85"/>
      <c r="F14" s="85"/>
      <c r="G14" s="85"/>
      <c r="H14" s="85"/>
      <c r="I14" s="71"/>
      <c r="J14" s="71"/>
      <c r="K14" s="11" t="s">
        <v>0</v>
      </c>
      <c r="L14" s="14">
        <f>P7</f>
        <v>1416.01</v>
      </c>
      <c r="M14" s="6"/>
    </row>
    <row r="15" spans="2:16" ht="5.0999999999999996" customHeight="1" x14ac:dyDescent="0.3">
      <c r="B15" s="5"/>
      <c r="C15" s="12"/>
      <c r="D15" s="13"/>
      <c r="E15" s="13"/>
      <c r="F15" s="13"/>
      <c r="G15" s="13"/>
      <c r="H15" s="13"/>
      <c r="I15" s="13"/>
      <c r="J15" s="13"/>
      <c r="K15" s="13"/>
      <c r="L15" s="13"/>
      <c r="M15" s="6"/>
    </row>
    <row r="16" spans="2:16" ht="22.5" x14ac:dyDescent="0.3">
      <c r="B16" s="5"/>
      <c r="C16" s="11">
        <v>3</v>
      </c>
      <c r="D16" s="85" t="s">
        <v>6</v>
      </c>
      <c r="E16" s="85"/>
      <c r="F16" s="85"/>
      <c r="G16" s="85"/>
      <c r="H16" s="85"/>
      <c r="I16" s="71"/>
      <c r="J16" s="71"/>
      <c r="K16" s="11" t="s">
        <v>0</v>
      </c>
      <c r="L16" s="14">
        <f>L12*L14</f>
        <v>131547.329</v>
      </c>
      <c r="M16" s="6"/>
    </row>
    <row r="17" spans="2:13" ht="5.0999999999999996" customHeight="1" x14ac:dyDescent="0.35">
      <c r="B17" s="5"/>
      <c r="C17" s="12"/>
      <c r="D17" s="15"/>
      <c r="E17" s="15"/>
      <c r="F17" s="15"/>
      <c r="G17" s="15"/>
      <c r="H17" s="15"/>
      <c r="I17" s="15"/>
      <c r="J17" s="15"/>
      <c r="K17" s="15"/>
      <c r="L17" s="16"/>
      <c r="M17" s="6"/>
    </row>
    <row r="18" spans="2:13" ht="22.5" x14ac:dyDescent="0.3">
      <c r="B18" s="5"/>
      <c r="C18" s="11">
        <v>4</v>
      </c>
      <c r="D18" s="85" t="s">
        <v>8</v>
      </c>
      <c r="E18" s="85"/>
      <c r="F18" s="85"/>
      <c r="G18" s="85"/>
      <c r="H18" s="85"/>
      <c r="I18" s="71"/>
      <c r="J18" s="71"/>
      <c r="K18" s="11" t="s">
        <v>0</v>
      </c>
      <c r="L18" s="14">
        <f>L16*65/100</f>
        <v>85505.763850000003</v>
      </c>
      <c r="M18" s="6"/>
    </row>
    <row r="19" spans="2:13" ht="5.0999999999999996" customHeight="1" x14ac:dyDescent="0.3">
      <c r="B19" s="5"/>
      <c r="C19" s="12"/>
      <c r="D19" s="13"/>
      <c r="E19" s="13"/>
      <c r="F19" s="13"/>
      <c r="G19" s="13"/>
      <c r="H19" s="13"/>
      <c r="I19" s="13"/>
      <c r="J19" s="13"/>
      <c r="K19" s="13"/>
      <c r="L19" s="17" t="s">
        <v>15</v>
      </c>
      <c r="M19" s="6"/>
    </row>
    <row r="20" spans="2:13" ht="22.5" x14ac:dyDescent="0.3">
      <c r="B20" s="5"/>
      <c r="C20" s="11">
        <v>5</v>
      </c>
      <c r="D20" s="85" t="s">
        <v>9</v>
      </c>
      <c r="E20" s="85"/>
      <c r="F20" s="85"/>
      <c r="G20" s="85"/>
      <c r="H20" s="85"/>
      <c r="I20" s="71"/>
      <c r="J20" s="71"/>
      <c r="K20" s="11" t="s">
        <v>0</v>
      </c>
      <c r="L20" s="14">
        <f>L16*35/100</f>
        <v>46041.565149999995</v>
      </c>
      <c r="M20" s="6"/>
    </row>
    <row r="21" spans="2:13" ht="5.0999999999999996" customHeight="1" x14ac:dyDescent="0.3">
      <c r="B21" s="5"/>
      <c r="C21" s="12"/>
      <c r="D21" s="13"/>
      <c r="E21" s="13"/>
      <c r="F21" s="13"/>
      <c r="G21" s="13"/>
      <c r="H21" s="13"/>
      <c r="I21" s="13"/>
      <c r="J21" s="13"/>
      <c r="K21" s="13"/>
      <c r="L21" s="17">
        <v>0.67</v>
      </c>
      <c r="M21" s="6"/>
    </row>
    <row r="22" spans="2:13" ht="22.5" x14ac:dyDescent="0.3">
      <c r="B22" s="5"/>
      <c r="C22" s="11">
        <v>6</v>
      </c>
      <c r="D22" s="85" t="s">
        <v>16</v>
      </c>
      <c r="E22" s="85"/>
      <c r="F22" s="85"/>
      <c r="G22" s="85"/>
      <c r="H22" s="85"/>
      <c r="I22" s="71"/>
      <c r="J22" s="71"/>
      <c r="K22" s="11" t="s">
        <v>0</v>
      </c>
      <c r="L22" s="14">
        <f>L20*5/100</f>
        <v>2302.0782574999994</v>
      </c>
      <c r="M22" s="6"/>
    </row>
    <row r="23" spans="2:13" ht="5.0999999999999996" customHeight="1" x14ac:dyDescent="0.3">
      <c r="B23" s="5"/>
      <c r="C23" s="12"/>
      <c r="D23" s="13"/>
      <c r="E23" s="13"/>
      <c r="F23" s="13"/>
      <c r="G23" s="13"/>
      <c r="H23" s="13"/>
      <c r="I23" s="13"/>
      <c r="J23" s="13"/>
      <c r="K23" s="13"/>
      <c r="L23" s="17"/>
      <c r="M23" s="6"/>
    </row>
    <row r="24" spans="2:13" ht="22.5" x14ac:dyDescent="0.3">
      <c r="B24" s="5"/>
      <c r="C24" s="11">
        <v>7</v>
      </c>
      <c r="D24" s="85" t="s">
        <v>10</v>
      </c>
      <c r="E24" s="85"/>
      <c r="F24" s="85"/>
      <c r="G24" s="85"/>
      <c r="H24" s="85"/>
      <c r="I24" s="71"/>
      <c r="J24" s="71"/>
      <c r="K24" s="11" t="s">
        <v>0</v>
      </c>
      <c r="L24" s="14">
        <v>0</v>
      </c>
      <c r="M24" s="6"/>
    </row>
    <row r="25" spans="2:13" ht="5.0999999999999996" customHeight="1" x14ac:dyDescent="0.3">
      <c r="B25" s="5"/>
      <c r="C25" s="12"/>
      <c r="D25" s="13"/>
      <c r="E25" s="13"/>
      <c r="F25" s="13"/>
      <c r="G25" s="13"/>
      <c r="H25" s="13"/>
      <c r="I25" s="13"/>
      <c r="J25" s="13"/>
      <c r="K25" s="13"/>
      <c r="L25" s="17"/>
      <c r="M25" s="6"/>
    </row>
    <row r="26" spans="2:13" ht="22.5" x14ac:dyDescent="0.3">
      <c r="B26" s="5"/>
      <c r="C26" s="11">
        <v>8</v>
      </c>
      <c r="D26" s="71" t="s">
        <v>17</v>
      </c>
      <c r="E26" s="72"/>
      <c r="F26" s="72"/>
      <c r="G26" s="72"/>
      <c r="H26" s="72"/>
      <c r="I26" s="72"/>
      <c r="J26" s="73"/>
      <c r="K26" s="11" t="s">
        <v>0</v>
      </c>
      <c r="L26" s="14">
        <f>L22-L24</f>
        <v>2302.0782574999994</v>
      </c>
      <c r="M26" s="6"/>
    </row>
    <row r="27" spans="2:13" ht="5.0999999999999996" customHeight="1" x14ac:dyDescent="0.3">
      <c r="B27" s="5"/>
      <c r="C27" s="12"/>
      <c r="D27" s="13"/>
      <c r="E27" s="13"/>
      <c r="F27" s="13"/>
      <c r="G27" s="13"/>
      <c r="H27" s="13"/>
      <c r="I27" s="13"/>
      <c r="J27" s="13"/>
      <c r="K27" s="13"/>
      <c r="L27" s="17"/>
      <c r="M27" s="6"/>
    </row>
    <row r="28" spans="2:13" ht="22.5" x14ac:dyDescent="0.3">
      <c r="B28" s="5"/>
      <c r="C28" s="11">
        <v>9</v>
      </c>
      <c r="D28" s="71" t="s">
        <v>13</v>
      </c>
      <c r="E28" s="72"/>
      <c r="F28" s="72"/>
      <c r="G28" s="72"/>
      <c r="H28" s="72"/>
      <c r="I28" s="72"/>
      <c r="J28" s="73"/>
      <c r="K28" s="11" t="s">
        <v>0</v>
      </c>
      <c r="L28" s="14">
        <v>0</v>
      </c>
      <c r="M28" s="6"/>
    </row>
    <row r="29" spans="2:13" ht="5.0999999999999996" customHeight="1" x14ac:dyDescent="0.3">
      <c r="B29" s="5"/>
      <c r="C29" s="12"/>
      <c r="D29" s="13"/>
      <c r="E29" s="13"/>
      <c r="F29" s="13"/>
      <c r="G29" s="13"/>
      <c r="H29" s="13"/>
      <c r="I29" s="13"/>
      <c r="J29" s="13"/>
      <c r="K29" s="13"/>
      <c r="L29" s="17"/>
      <c r="M29" s="6"/>
    </row>
    <row r="30" spans="2:13" ht="22.5" x14ac:dyDescent="0.3">
      <c r="B30" s="5"/>
      <c r="C30" s="11">
        <v>10</v>
      </c>
      <c r="D30" s="71" t="s">
        <v>18</v>
      </c>
      <c r="E30" s="72"/>
      <c r="F30" s="72"/>
      <c r="G30" s="72"/>
      <c r="H30" s="72"/>
      <c r="I30" s="72"/>
      <c r="J30" s="73"/>
      <c r="K30" s="11" t="s">
        <v>0</v>
      </c>
      <c r="L30" s="14">
        <f>L26+L28</f>
        <v>2302.0782574999994</v>
      </c>
      <c r="M30" s="6"/>
    </row>
    <row r="31" spans="2:13" ht="5.0999999999999996" customHeight="1" x14ac:dyDescent="0.3">
      <c r="B31" s="5"/>
      <c r="C31" s="12"/>
      <c r="D31" s="13"/>
      <c r="E31" s="13"/>
      <c r="F31" s="13"/>
      <c r="G31" s="13"/>
      <c r="H31" s="13"/>
      <c r="I31" s="13"/>
      <c r="J31" s="13"/>
      <c r="K31" s="13"/>
      <c r="L31" s="17"/>
      <c r="M31" s="6"/>
    </row>
    <row r="32" spans="2:13" ht="22.5" x14ac:dyDescent="0.3">
      <c r="B32" s="5"/>
      <c r="C32" s="11">
        <v>11</v>
      </c>
      <c r="D32" s="74" t="s">
        <v>21</v>
      </c>
      <c r="E32" s="75"/>
      <c r="F32" s="75"/>
      <c r="G32" s="75"/>
      <c r="H32" s="75"/>
      <c r="I32" s="75"/>
      <c r="J32" s="76"/>
      <c r="K32" s="27" t="s">
        <v>7</v>
      </c>
      <c r="L32" s="28">
        <f>L12</f>
        <v>92.9</v>
      </c>
      <c r="M32" s="6"/>
    </row>
    <row r="33" spans="2:14" ht="5.0999999999999996" customHeight="1" x14ac:dyDescent="0.3">
      <c r="B33" s="5"/>
      <c r="C33" s="19"/>
      <c r="D33" s="29"/>
      <c r="E33" s="29"/>
      <c r="F33" s="29"/>
      <c r="G33" s="29"/>
      <c r="H33" s="29"/>
      <c r="I33" s="29"/>
      <c r="J33" s="29"/>
      <c r="K33" s="30"/>
      <c r="L33" s="31"/>
      <c r="M33" s="6"/>
    </row>
    <row r="34" spans="2:14" ht="22.5" x14ac:dyDescent="0.3">
      <c r="B34" s="5"/>
      <c r="C34" s="11">
        <v>12</v>
      </c>
      <c r="D34" s="77" t="s">
        <v>20</v>
      </c>
      <c r="E34" s="78"/>
      <c r="F34" s="78"/>
      <c r="G34" s="78"/>
      <c r="H34" s="78"/>
      <c r="I34" s="78"/>
      <c r="J34" s="78"/>
      <c r="K34" s="32" t="s">
        <v>0</v>
      </c>
      <c r="L34" s="28">
        <v>1.45</v>
      </c>
      <c r="M34" s="6"/>
    </row>
    <row r="35" spans="2:14" ht="5.0999999999999996" customHeight="1" x14ac:dyDescent="0.3">
      <c r="B35" s="5"/>
      <c r="C35" s="19"/>
      <c r="D35" s="20"/>
      <c r="E35" s="20"/>
      <c r="F35" s="20"/>
      <c r="G35" s="20"/>
      <c r="H35" s="20"/>
      <c r="I35" s="20"/>
      <c r="J35" s="20"/>
      <c r="K35" s="19"/>
      <c r="L35" s="21"/>
      <c r="M35" s="6"/>
    </row>
    <row r="36" spans="2:14" ht="22.5" x14ac:dyDescent="0.3">
      <c r="B36" s="5"/>
      <c r="C36" s="11">
        <v>13</v>
      </c>
      <c r="D36" s="79" t="s">
        <v>19</v>
      </c>
      <c r="E36" s="80"/>
      <c r="F36" s="80"/>
      <c r="G36" s="80"/>
      <c r="H36" s="80"/>
      <c r="I36" s="81"/>
      <c r="J36" s="81"/>
      <c r="K36" s="22" t="s">
        <v>0</v>
      </c>
      <c r="L36" s="14">
        <f>L32* L34</f>
        <v>134.70500000000001</v>
      </c>
      <c r="M36" s="6"/>
    </row>
    <row r="37" spans="2:14" ht="5.0999999999999996" customHeight="1" x14ac:dyDescent="0.3">
      <c r="B37" s="5"/>
      <c r="C37" s="19"/>
      <c r="D37" s="20"/>
      <c r="E37" s="20"/>
      <c r="F37" s="20"/>
      <c r="G37" s="20"/>
      <c r="H37" s="20"/>
      <c r="I37" s="20"/>
      <c r="J37" s="20"/>
      <c r="K37" s="19"/>
      <c r="L37" s="21"/>
      <c r="M37" s="6"/>
    </row>
    <row r="38" spans="2:14" ht="22.5" x14ac:dyDescent="0.3">
      <c r="B38" s="5"/>
      <c r="C38" s="11">
        <v>14</v>
      </c>
      <c r="D38" s="79" t="s">
        <v>11</v>
      </c>
      <c r="E38" s="80"/>
      <c r="F38" s="80"/>
      <c r="G38" s="80"/>
      <c r="H38" s="80"/>
      <c r="I38" s="81"/>
      <c r="J38" s="81"/>
      <c r="K38" s="22" t="s">
        <v>0</v>
      </c>
      <c r="L38" s="18">
        <v>45.2</v>
      </c>
      <c r="M38" s="6"/>
    </row>
    <row r="39" spans="2:14" ht="5.0999999999999996" customHeight="1" x14ac:dyDescent="0.3">
      <c r="B39" s="5"/>
      <c r="C39" s="19"/>
      <c r="D39" s="20"/>
      <c r="E39" s="20"/>
      <c r="F39" s="20"/>
      <c r="G39" s="20"/>
      <c r="H39" s="20"/>
      <c r="I39" s="20"/>
      <c r="J39" s="20"/>
      <c r="K39" s="19"/>
      <c r="L39" s="21"/>
      <c r="M39" s="6"/>
    </row>
    <row r="40" spans="2:14" ht="22.5" x14ac:dyDescent="0.3">
      <c r="B40" s="5"/>
      <c r="C40" s="11">
        <v>15</v>
      </c>
      <c r="D40" s="82" t="s">
        <v>12</v>
      </c>
      <c r="E40" s="83"/>
      <c r="F40" s="83"/>
      <c r="G40" s="83"/>
      <c r="H40" s="83"/>
      <c r="I40" s="84"/>
      <c r="J40" s="84"/>
      <c r="K40" s="23" t="s">
        <v>0</v>
      </c>
      <c r="L40" s="14">
        <f>IF(L12&gt;70,(L30+L36+L38),L36+L38)</f>
        <v>2481.9832574999991</v>
      </c>
      <c r="M40" s="6"/>
    </row>
    <row r="41" spans="2:14" ht="16.5" thickBot="1" x14ac:dyDescent="0.3">
      <c r="B41" s="7"/>
      <c r="C41" s="8"/>
      <c r="D41" s="8"/>
      <c r="E41" s="8"/>
      <c r="F41" s="8"/>
      <c r="G41" s="8"/>
      <c r="H41" s="8"/>
      <c r="I41" s="8"/>
      <c r="J41" s="8"/>
      <c r="K41" s="8"/>
      <c r="L41" s="8"/>
      <c r="M41" s="9"/>
    </row>
    <row r="43" spans="2:14" ht="18.75" x14ac:dyDescent="0.3">
      <c r="C43" s="43"/>
      <c r="D43" s="43"/>
      <c r="E43" s="43"/>
      <c r="F43" s="43"/>
      <c r="G43" s="43"/>
      <c r="H43" s="43"/>
      <c r="I43" s="86" t="s">
        <v>25</v>
      </c>
      <c r="J43" s="86"/>
      <c r="K43" s="87">
        <f ca="1">TODAY()</f>
        <v>45531</v>
      </c>
      <c r="L43" s="87"/>
      <c r="M43" s="43"/>
    </row>
    <row r="44" spans="2:14" ht="22.5" customHeight="1" x14ac:dyDescent="0.3">
      <c r="I44" s="70"/>
      <c r="J44" s="70"/>
      <c r="K44" s="70"/>
      <c r="L44" s="70"/>
      <c r="M44" s="70"/>
      <c r="N44" s="70"/>
    </row>
    <row r="45" spans="2:14" ht="18.75" x14ac:dyDescent="0.3">
      <c r="C45" s="36"/>
      <c r="D45" s="37"/>
      <c r="E45" s="37"/>
      <c r="F45" s="37"/>
      <c r="G45" s="37"/>
      <c r="H45" s="37"/>
      <c r="I45" s="37"/>
      <c r="J45" s="37"/>
      <c r="K45" s="37"/>
      <c r="L45" s="37"/>
      <c r="M45" s="33"/>
    </row>
    <row r="46" spans="2:14" ht="18.75" x14ac:dyDescent="0.3">
      <c r="C46" s="38"/>
      <c r="D46" s="39" t="s">
        <v>24</v>
      </c>
      <c r="E46" s="39"/>
      <c r="F46" s="39"/>
      <c r="G46" s="39"/>
      <c r="H46" s="39"/>
      <c r="I46" s="39"/>
      <c r="J46" s="39"/>
      <c r="K46" s="39"/>
      <c r="L46" s="39"/>
      <c r="M46" s="34"/>
    </row>
    <row r="47" spans="2:14" ht="18.75" x14ac:dyDescent="0.3">
      <c r="C47" s="38"/>
      <c r="D47" s="39"/>
      <c r="E47" s="39"/>
      <c r="F47" s="39"/>
      <c r="G47" s="39"/>
      <c r="H47" s="39"/>
      <c r="I47" s="39"/>
      <c r="J47" s="39"/>
      <c r="K47" s="39"/>
      <c r="L47" s="39"/>
      <c r="M47" s="34"/>
    </row>
    <row r="48" spans="2:14" ht="18.75" x14ac:dyDescent="0.3">
      <c r="C48" s="38"/>
      <c r="D48" s="39"/>
      <c r="E48" s="39"/>
      <c r="F48" s="39"/>
      <c r="G48" s="39"/>
      <c r="H48" s="39"/>
      <c r="I48" s="39"/>
      <c r="J48" s="39"/>
      <c r="K48" s="39"/>
      <c r="L48" s="39"/>
      <c r="M48" s="34"/>
    </row>
    <row r="49" spans="3:13" ht="18.75" x14ac:dyDescent="0.3">
      <c r="C49" s="38"/>
      <c r="D49" s="39"/>
      <c r="E49" s="39"/>
      <c r="F49" s="39"/>
      <c r="G49" s="39"/>
      <c r="H49" s="39"/>
      <c r="I49" s="39"/>
      <c r="J49" s="39"/>
      <c r="K49" s="39"/>
      <c r="L49" s="39"/>
      <c r="M49" s="34"/>
    </row>
    <row r="50" spans="3:13" ht="18.75" x14ac:dyDescent="0.3">
      <c r="C50" s="40"/>
      <c r="D50" s="41"/>
      <c r="E50" s="41"/>
      <c r="F50" s="41"/>
      <c r="G50" s="41"/>
      <c r="H50" s="41"/>
      <c r="I50" s="41"/>
      <c r="J50" s="41"/>
      <c r="K50" s="41"/>
      <c r="L50" s="41"/>
      <c r="M50" s="35"/>
    </row>
  </sheetData>
  <mergeCells count="29">
    <mergeCell ref="K2:L2"/>
    <mergeCell ref="I2:J2"/>
    <mergeCell ref="E3:F3"/>
    <mergeCell ref="D26:J26"/>
    <mergeCell ref="B2:D2"/>
    <mergeCell ref="E2:H2"/>
    <mergeCell ref="B4:D4"/>
    <mergeCell ref="D14:J14"/>
    <mergeCell ref="D12:J12"/>
    <mergeCell ref="B9:M9"/>
    <mergeCell ref="B3:D3"/>
    <mergeCell ref="E4:L4"/>
    <mergeCell ref="E5:G5"/>
    <mergeCell ref="I44:N44"/>
    <mergeCell ref="B5:C5"/>
    <mergeCell ref="D30:J30"/>
    <mergeCell ref="D32:J32"/>
    <mergeCell ref="D34:J34"/>
    <mergeCell ref="D36:J36"/>
    <mergeCell ref="D38:J38"/>
    <mergeCell ref="D40:J40"/>
    <mergeCell ref="D28:J28"/>
    <mergeCell ref="D16:J16"/>
    <mergeCell ref="D18:J18"/>
    <mergeCell ref="D20:J20"/>
    <mergeCell ref="D22:J22"/>
    <mergeCell ref="D24:J24"/>
    <mergeCell ref="I43:J43"/>
    <mergeCell ref="K43:L43"/>
  </mergeCells>
  <dataValidations count="1">
    <dataValidation type="list" allowBlank="1" showInputMessage="1" showErrorMessage="1" sqref="O7" xr:uid="{9D039645-0CC2-4BA7-9A65-228C76BD415E}">
      <formula1>INDIRECT(N7)</formula1>
    </dataValidation>
  </dataValidations>
  <pageMargins left="0.51181102362204722" right="0.27559055118110237" top="1.6535433070866143" bottom="0.78740157480314965" header="0.47244094488188981" footer="0.31496062992125984"/>
  <pageSetup paperSize="9" scale="74" orientation="portrait" r:id="rId1"/>
  <headerFooter>
    <oddHeader xml:space="preserve">&amp;L           &amp;G
&amp;C&amp;"-,Negrito"&amp;14
ESTADO DO PIAUÍ
  &amp;12PREFEITURA MUNICIPAL DE PICOS&amp;14
  &amp;12SECRETARIA MUNICIPAL DA FAZENDA E FINANÇAS&amp;14
       &amp;11Rua Marcos Parente, 155, Centro- CEP: 64.600-106&amp;"-,Regular"
</oddHeader>
  </headerFooter>
  <colBreaks count="1" manualBreakCount="1">
    <brk id="12" max="49" man="1"/>
  </colBreaks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E82C53-3763-4B8F-8194-1A911E747575}">
          <x14:formula1>
            <xm:f>Dados!$A$2:$A$8</xm:f>
          </x14:formula1>
          <xm:sqref>N7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"/>
  <sheetViews>
    <sheetView workbookViewId="0">
      <selection activeCell="N13" sqref="N13"/>
    </sheetView>
  </sheetViews>
  <sheetFormatPr defaultRowHeight="15" x14ac:dyDescent="0.25"/>
  <cols>
    <col min="1" max="1" width="20.85546875" style="59" customWidth="1"/>
    <col min="2" max="2" width="19.5703125" customWidth="1"/>
    <col min="3" max="3" width="0.42578125" style="48" customWidth="1"/>
    <col min="4" max="4" width="22.42578125" bestFit="1" customWidth="1"/>
    <col min="5" max="5" width="0.42578125" style="49" customWidth="1"/>
    <col min="6" max="6" width="18.85546875" bestFit="1" customWidth="1"/>
    <col min="7" max="7" width="0.42578125" style="49" customWidth="1"/>
    <col min="8" max="8" width="24.140625" customWidth="1"/>
    <col min="9" max="9" width="0.42578125" style="49" customWidth="1"/>
    <col min="10" max="10" width="20.140625" customWidth="1"/>
    <col min="11" max="11" width="0.42578125" style="50" customWidth="1"/>
    <col min="12" max="12" width="15.7109375" customWidth="1"/>
  </cols>
  <sheetData>
    <row r="1" spans="1:12" s="60" customFormat="1" ht="15.75" x14ac:dyDescent="0.25">
      <c r="A1" s="60" t="s">
        <v>53</v>
      </c>
      <c r="B1" s="61" t="s">
        <v>48</v>
      </c>
      <c r="C1" s="63"/>
      <c r="D1" s="61" t="s">
        <v>49</v>
      </c>
      <c r="E1" s="64"/>
      <c r="F1" s="61" t="s">
        <v>50</v>
      </c>
      <c r="G1" s="64"/>
      <c r="H1" s="61" t="s">
        <v>51</v>
      </c>
      <c r="I1" s="65"/>
      <c r="J1" s="61" t="s">
        <v>52</v>
      </c>
      <c r="K1" s="66"/>
      <c r="L1" s="67" t="s">
        <v>54</v>
      </c>
    </row>
    <row r="2" spans="1:12" ht="15.75" x14ac:dyDescent="0.25">
      <c r="A2" s="51" t="s">
        <v>56</v>
      </c>
      <c r="B2" s="51" t="s">
        <v>28</v>
      </c>
      <c r="C2" s="52"/>
      <c r="D2" s="51" t="s">
        <v>32</v>
      </c>
      <c r="E2" s="53"/>
      <c r="F2" s="51" t="s">
        <v>36</v>
      </c>
      <c r="G2" s="53"/>
      <c r="H2" s="51" t="s">
        <v>39</v>
      </c>
      <c r="I2" s="54"/>
      <c r="J2" s="51" t="s">
        <v>42</v>
      </c>
      <c r="K2" s="55"/>
      <c r="L2" s="51" t="s">
        <v>45</v>
      </c>
    </row>
    <row r="3" spans="1:12" ht="15.75" x14ac:dyDescent="0.25">
      <c r="A3" s="51" t="s">
        <v>48</v>
      </c>
      <c r="B3" s="51" t="s">
        <v>29</v>
      </c>
      <c r="C3" s="52"/>
      <c r="D3" s="51" t="s">
        <v>33</v>
      </c>
      <c r="E3" s="53"/>
      <c r="F3" s="51" t="s">
        <v>37</v>
      </c>
      <c r="G3" s="53"/>
      <c r="H3" s="51" t="s">
        <v>40</v>
      </c>
      <c r="I3" s="54"/>
      <c r="J3" s="51" t="s">
        <v>43</v>
      </c>
      <c r="K3" s="55"/>
      <c r="L3" s="51" t="s">
        <v>46</v>
      </c>
    </row>
    <row r="4" spans="1:12" ht="15.75" x14ac:dyDescent="0.25">
      <c r="A4" s="51" t="s">
        <v>49</v>
      </c>
      <c r="B4" s="51" t="s">
        <v>30</v>
      </c>
      <c r="C4" s="52"/>
      <c r="D4" s="51" t="s">
        <v>34</v>
      </c>
      <c r="E4" s="53"/>
      <c r="F4" s="51" t="s">
        <v>38</v>
      </c>
      <c r="G4" s="53"/>
      <c r="H4" s="51" t="s">
        <v>41</v>
      </c>
      <c r="I4" s="54"/>
      <c r="J4" s="51" t="s">
        <v>44</v>
      </c>
      <c r="K4" s="55"/>
      <c r="L4" s="56"/>
    </row>
    <row r="5" spans="1:12" ht="15.75" x14ac:dyDescent="0.25">
      <c r="A5" s="51" t="s">
        <v>50</v>
      </c>
      <c r="B5" s="51" t="s">
        <v>31</v>
      </c>
      <c r="C5" s="52"/>
      <c r="D5" s="51" t="s">
        <v>35</v>
      </c>
      <c r="E5" s="53"/>
      <c r="F5" s="56"/>
      <c r="G5" s="53"/>
      <c r="H5" s="56"/>
      <c r="I5" s="53"/>
      <c r="J5" s="56"/>
      <c r="K5" s="55"/>
      <c r="L5" s="56"/>
    </row>
    <row r="6" spans="1:12" ht="15.75" x14ac:dyDescent="0.25">
      <c r="A6" s="51" t="s">
        <v>51</v>
      </c>
      <c r="B6" s="56"/>
      <c r="C6" s="52"/>
      <c r="D6" s="56"/>
      <c r="E6" s="53"/>
      <c r="F6" s="56"/>
      <c r="G6" s="53"/>
      <c r="H6" s="56"/>
      <c r="I6" s="53"/>
      <c r="J6" s="56"/>
      <c r="K6" s="55"/>
      <c r="L6" s="56"/>
    </row>
    <row r="7" spans="1:12" ht="15.75" x14ac:dyDescent="0.25">
      <c r="A7" s="51" t="s">
        <v>52</v>
      </c>
      <c r="B7" s="56"/>
      <c r="C7" s="52"/>
      <c r="D7" s="56"/>
      <c r="E7" s="53"/>
      <c r="F7" s="56"/>
      <c r="G7" s="53"/>
      <c r="H7" s="56"/>
      <c r="I7" s="53"/>
      <c r="J7" s="56"/>
      <c r="K7" s="55"/>
      <c r="L7" s="56"/>
    </row>
    <row r="8" spans="1:12" ht="15.75" x14ac:dyDescent="0.25">
      <c r="A8" s="51" t="s">
        <v>54</v>
      </c>
      <c r="B8" s="56"/>
      <c r="C8" s="52"/>
      <c r="D8" s="56"/>
      <c r="E8" s="53"/>
      <c r="F8" s="56"/>
      <c r="G8" s="53"/>
      <c r="H8" s="56"/>
      <c r="I8" s="53"/>
      <c r="J8" s="56"/>
      <c r="K8" s="55"/>
      <c r="L8" s="56"/>
    </row>
    <row r="16" spans="1:12" ht="15.75" x14ac:dyDescent="0.25">
      <c r="A16" s="69" t="s">
        <v>56</v>
      </c>
    </row>
    <row r="17" spans="1:2" ht="15.75" x14ac:dyDescent="0.25">
      <c r="A17" s="61" t="s">
        <v>48</v>
      </c>
      <c r="B17" s="62"/>
    </row>
    <row r="18" spans="1:2" ht="15.75" x14ac:dyDescent="0.25">
      <c r="A18" s="46" t="s">
        <v>28</v>
      </c>
      <c r="B18" s="47">
        <v>1482.99</v>
      </c>
    </row>
    <row r="19" spans="1:2" ht="15.75" x14ac:dyDescent="0.25">
      <c r="A19" s="46" t="s">
        <v>29</v>
      </c>
      <c r="B19" s="47">
        <v>1416.01</v>
      </c>
    </row>
    <row r="20" spans="1:2" ht="15.75" x14ac:dyDescent="0.25">
      <c r="A20" s="46" t="s">
        <v>30</v>
      </c>
      <c r="B20" s="47">
        <v>1332.82</v>
      </c>
    </row>
    <row r="21" spans="1:2" ht="15.75" x14ac:dyDescent="0.25">
      <c r="A21" s="46" t="s">
        <v>31</v>
      </c>
      <c r="B21" s="47">
        <v>976.88</v>
      </c>
    </row>
    <row r="22" spans="1:2" ht="15.75" x14ac:dyDescent="0.25">
      <c r="A22" s="61" t="s">
        <v>49</v>
      </c>
      <c r="B22" s="62"/>
    </row>
    <row r="23" spans="1:2" ht="15.75" x14ac:dyDescent="0.25">
      <c r="A23" s="46" t="s">
        <v>32</v>
      </c>
      <c r="B23" s="47">
        <v>1686.65</v>
      </c>
    </row>
    <row r="24" spans="1:2" ht="15.75" x14ac:dyDescent="0.25">
      <c r="A24" s="46" t="s">
        <v>33</v>
      </c>
      <c r="B24" s="47">
        <v>1579.85</v>
      </c>
    </row>
    <row r="25" spans="1:2" ht="15.75" x14ac:dyDescent="0.25">
      <c r="A25" s="46" t="s">
        <v>34</v>
      </c>
      <c r="B25" s="47">
        <v>1408.83</v>
      </c>
    </row>
    <row r="26" spans="1:2" ht="15.75" x14ac:dyDescent="0.25">
      <c r="A26" s="46" t="s">
        <v>35</v>
      </c>
      <c r="B26" s="47">
        <v>1378.31</v>
      </c>
    </row>
    <row r="27" spans="1:2" ht="15.75" x14ac:dyDescent="0.25">
      <c r="A27" s="61" t="s">
        <v>50</v>
      </c>
      <c r="B27" s="62"/>
    </row>
    <row r="28" spans="1:2" ht="15.75" x14ac:dyDescent="0.25">
      <c r="A28" s="46" t="s">
        <v>36</v>
      </c>
      <c r="B28" s="47">
        <v>2496.7800000000002</v>
      </c>
    </row>
    <row r="29" spans="1:2" ht="15.75" x14ac:dyDescent="0.25">
      <c r="A29" s="46" t="s">
        <v>37</v>
      </c>
      <c r="B29" s="47">
        <v>1961.75</v>
      </c>
    </row>
    <row r="30" spans="1:2" ht="15.75" x14ac:dyDescent="0.25">
      <c r="A30" s="46" t="s">
        <v>38</v>
      </c>
      <c r="B30" s="47">
        <v>1828.92</v>
      </c>
    </row>
    <row r="31" spans="1:2" ht="15.75" x14ac:dyDescent="0.25">
      <c r="A31" s="61" t="s">
        <v>51</v>
      </c>
      <c r="B31" s="62"/>
    </row>
    <row r="32" spans="1:2" ht="15.75" x14ac:dyDescent="0.25">
      <c r="A32" s="46" t="s">
        <v>39</v>
      </c>
      <c r="B32" s="47">
        <v>1650.71</v>
      </c>
    </row>
    <row r="33" spans="1:2" ht="15.75" x14ac:dyDescent="0.25">
      <c r="A33" s="46" t="s">
        <v>40</v>
      </c>
      <c r="B33" s="47">
        <v>1377.82</v>
      </c>
    </row>
    <row r="34" spans="1:2" ht="15.75" x14ac:dyDescent="0.25">
      <c r="A34" s="46" t="s">
        <v>41</v>
      </c>
      <c r="B34" s="47">
        <v>1840.11</v>
      </c>
    </row>
    <row r="35" spans="1:2" ht="15.75" x14ac:dyDescent="0.25">
      <c r="A35" s="61" t="s">
        <v>52</v>
      </c>
      <c r="B35" s="62"/>
    </row>
    <row r="36" spans="1:2" ht="15.75" x14ac:dyDescent="0.25">
      <c r="A36" s="46" t="s">
        <v>42</v>
      </c>
      <c r="B36" s="47">
        <v>1792.76</v>
      </c>
    </row>
    <row r="37" spans="1:2" ht="15.75" x14ac:dyDescent="0.25">
      <c r="A37" s="46" t="s">
        <v>43</v>
      </c>
      <c r="B37" s="47">
        <v>1518.83</v>
      </c>
    </row>
    <row r="38" spans="1:2" ht="15.75" x14ac:dyDescent="0.25">
      <c r="A38" s="46" t="s">
        <v>44</v>
      </c>
      <c r="B38" s="47">
        <v>2028.06</v>
      </c>
    </row>
    <row r="39" spans="1:2" ht="15.75" x14ac:dyDescent="0.25">
      <c r="A39" s="61" t="s">
        <v>54</v>
      </c>
      <c r="B39" s="62"/>
    </row>
    <row r="40" spans="1:2" ht="15.75" x14ac:dyDescent="0.25">
      <c r="A40" s="46" t="s">
        <v>45</v>
      </c>
      <c r="B40" s="47">
        <v>1302.76</v>
      </c>
    </row>
    <row r="41" spans="1:2" ht="15.75" x14ac:dyDescent="0.25">
      <c r="A41" s="46" t="s">
        <v>46</v>
      </c>
      <c r="B41" s="47">
        <v>850.54</v>
      </c>
    </row>
  </sheetData>
  <pageMargins left="0.511811024" right="0.511811024" top="0.78740157499999996" bottom="0.78740157499999996" header="0.31496062000000002" footer="0.31496062000000002"/>
  <pageSetup paperSize="9" orientation="portrait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8</vt:i4>
      </vt:variant>
    </vt:vector>
  </HeadingPairs>
  <TitlesOfParts>
    <vt:vector size="10" baseType="lpstr">
      <vt:lpstr>Plan1</vt:lpstr>
      <vt:lpstr>Dados</vt:lpstr>
      <vt:lpstr>Plan1!Area_de_impressao</vt:lpstr>
      <vt:lpstr>com_alto</vt:lpstr>
      <vt:lpstr>com_normal</vt:lpstr>
      <vt:lpstr>INDUST</vt:lpstr>
      <vt:lpstr>padroes</vt:lpstr>
      <vt:lpstr>res_alto</vt:lpstr>
      <vt:lpstr>res_baixo</vt:lpstr>
      <vt:lpstr>res_normal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PMP</dc:creator>
  <cp:lastModifiedBy>PAULO</cp:lastModifiedBy>
  <cp:lastPrinted>2024-08-22T13:00:34Z</cp:lastPrinted>
  <dcterms:created xsi:type="dcterms:W3CDTF">2021-10-22T12:39:34Z</dcterms:created>
  <dcterms:modified xsi:type="dcterms:W3CDTF">2024-08-27T21:16:47Z</dcterms:modified>
</cp:coreProperties>
</file>